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20" yWindow="240" windowWidth="28680" windowHeight="13170" tabRatio="715" activeTab="0"/>
  </bookViews>
  <sheets>
    <sheet name="Contents" sheetId="1" r:id="rId1"/>
    <sheet name="A. Filter Table" sheetId="2" r:id="rId2"/>
    <sheet name="Table_1" sheetId="3" r:id="rId3"/>
    <sheet name="Table_2" sheetId="4" r:id="rId4"/>
    <sheet name="Table_3" sheetId="5" r:id="rId5"/>
    <sheet name="Table_4" sheetId="6" r:id="rId6"/>
    <sheet name="Table_5" sheetId="7" r:id="rId7"/>
    <sheet name="Table_6" sheetId="8" r:id="rId8"/>
    <sheet name="Table_7" sheetId="9" r:id="rId9"/>
    <sheet name="Table_8" sheetId="10" r:id="rId10"/>
    <sheet name="Table_9" sheetId="11" r:id="rId11"/>
    <sheet name="Table_10" sheetId="12" r:id="rId12"/>
    <sheet name="Table_11" sheetId="13" r:id="rId13"/>
  </sheets>
  <definedNames>
    <definedName name="_34150DS0054_Migrants__Migrant_Data_Matrices__2015" localSheetId="2">'Table_1'!$A$2</definedName>
    <definedName name="_34150DS0054_Migrants__Migrant_Data_Matrices__2015" localSheetId="3">'Table_2'!$A$2</definedName>
    <definedName name="_xlnm._FilterDatabase" localSheetId="1" hidden="1">'A. Filter Table'!$B$6:$AD$127</definedName>
    <definedName name="_xlnm.Print_Area" localSheetId="0">'Contents'!$A$1:$C$33</definedName>
    <definedName name="_xlnm.Print_Area" localSheetId="2">'Table_1'!$A$1:$DR$37</definedName>
    <definedName name="_xlnm.Print_Area" localSheetId="11">'Table_10'!$A$1:$O$37</definedName>
    <definedName name="_xlnm.Print_Area" localSheetId="12">'Table_11'!$A$1:$BC$37</definedName>
    <definedName name="_xlnm.Print_Area" localSheetId="3">'Table_2'!$A$1:$DR$37</definedName>
    <definedName name="_xlnm.Print_Area" localSheetId="4">'Table_3'!$A$1:$J$37</definedName>
    <definedName name="_xlnm.Print_Area" localSheetId="5">'Table_4'!$A$1:$L$37</definedName>
    <definedName name="_xlnm.Print_Area" localSheetId="6">'Table_5'!$A$1:$Q$37</definedName>
    <definedName name="_xlnm.Print_Area" localSheetId="7">'Table_6'!$A$1:$S$37</definedName>
    <definedName name="_xlnm.Print_Area" localSheetId="8">'Table_7'!$A$1:$Y$37</definedName>
    <definedName name="_xlnm.Print_Area" localSheetId="9">'Table_8'!$A$1:$I$37</definedName>
    <definedName name="_xlnm.Print_Area" localSheetId="10">'Table_9'!$A$1:$Z$37</definedName>
    <definedName name="_xlnm.Print_Titles" localSheetId="1">'A. Filter Table'!$A:$A,'A. Filter Table'!$1:$6</definedName>
    <definedName name="_xlnm.Print_Titles" localSheetId="2">'Table_1'!$A:$A,'Table_1'!$1:$5</definedName>
    <definedName name="_xlnm.Print_Titles" localSheetId="11">'Table_10'!$A:$A</definedName>
    <definedName name="_xlnm.Print_Titles" localSheetId="12">'Table_11'!$A:$A</definedName>
    <definedName name="_xlnm.Print_Titles" localSheetId="3">'Table_2'!$A:$A,'Table_2'!$1:$5</definedName>
    <definedName name="_xlnm.Print_Titles" localSheetId="7">'Table_6'!$A:$A</definedName>
    <definedName name="_xlnm.Print_Titles" localSheetId="8">'Table_7'!$A:$A</definedName>
    <definedName name="_xlnm.Print_Titles" localSheetId="10">'Table_9'!$A:$A</definedName>
    <definedName name="TopOfTable_Table_1" localSheetId="2">'Table_1'!$A$2</definedName>
    <definedName name="TopOfTable_Table_1">#REF!</definedName>
    <definedName name="TopOfTable_Table_10">'Table_10'!$A$2</definedName>
    <definedName name="TopOfTable_Table_11">'Table_11'!$A$2</definedName>
    <definedName name="TopOfTable_Table_2" localSheetId="3">'Table_2'!$A$2</definedName>
    <definedName name="TopOfTable_Table_2">#REF!</definedName>
    <definedName name="TopOfTable_Table_3">'Table_3'!$A$2</definedName>
    <definedName name="TopOfTable_Table_4">'Table_4'!$A$2</definedName>
    <definedName name="TopOfTable_Table_5">'Table_5'!$A$2</definedName>
    <definedName name="TopOfTable_Table_6">'Table_6'!$A$2</definedName>
    <definedName name="TopOfTable_Table_7">'Table_7'!$A$2</definedName>
    <definedName name="TopOfTable_Table_8">'Table_8'!$A$2</definedName>
    <definedName name="TopOfTable_Table_9">'Table_9'!$A$2</definedName>
    <definedName name="Z_CBC3E961_FC07_44CB_9BD5_577306206B5B_.wvu.PrintArea" localSheetId="0" hidden="1">'Contents'!$A$1:$C$33</definedName>
    <definedName name="Z_CBC3E961_FC07_44CB_9BD5_577306206B5B_.wvu.PrintArea" localSheetId="2" hidden="1">'Table_1'!$A$1:$DJ$37</definedName>
    <definedName name="Z_CBC3E961_FC07_44CB_9BD5_577306206B5B_.wvu.PrintArea" localSheetId="11" hidden="1">'Table_10'!$A$1:$O$30</definedName>
    <definedName name="Z_CBC3E961_FC07_44CB_9BD5_577306206B5B_.wvu.PrintArea" localSheetId="12" hidden="1">'Table_11'!$A$1:$AC$30</definedName>
    <definedName name="Z_CBC3E961_FC07_44CB_9BD5_577306206B5B_.wvu.PrintArea" localSheetId="3" hidden="1">'Table_2'!$A$1:$DH$30</definedName>
    <definedName name="Z_CBC3E961_FC07_44CB_9BD5_577306206B5B_.wvu.PrintArea" localSheetId="4" hidden="1">'Table_3'!$A$1:$J$29</definedName>
    <definedName name="Z_CBC3E961_FC07_44CB_9BD5_577306206B5B_.wvu.PrintArea" localSheetId="5" hidden="1">'Table_4'!$A$1:$L$30</definedName>
    <definedName name="Z_CBC3E961_FC07_44CB_9BD5_577306206B5B_.wvu.PrintArea" localSheetId="6" hidden="1">'Table_5'!$A$1:$O$30</definedName>
    <definedName name="Z_CBC3E961_FC07_44CB_9BD5_577306206B5B_.wvu.PrintArea" localSheetId="7" hidden="1">'Table_6'!$A$1:$S$30</definedName>
    <definedName name="Z_CBC3E961_FC07_44CB_9BD5_577306206B5B_.wvu.PrintArea" localSheetId="8" hidden="1">'Table_7'!$A$1:$Y$30</definedName>
    <definedName name="Z_CBC3E961_FC07_44CB_9BD5_577306206B5B_.wvu.PrintArea" localSheetId="9" hidden="1">'Table_8'!$A$1:$I$30</definedName>
    <definedName name="Z_CBC3E961_FC07_44CB_9BD5_577306206B5B_.wvu.PrintArea" localSheetId="10" hidden="1">'Table_9'!$A$1:$V$29</definedName>
  </definedNames>
  <calcPr fullCalcOnLoad="1"/>
</workbook>
</file>

<file path=xl/sharedStrings.xml><?xml version="1.0" encoding="utf-8"?>
<sst xmlns="http://schemas.openxmlformats.org/spreadsheetml/2006/main" count="16403" uniqueCount="106">
  <si>
    <t>Contents</t>
  </si>
  <si>
    <t>Tables</t>
  </si>
  <si>
    <t>1</t>
  </si>
  <si>
    <t>Alphabetical Matrix</t>
  </si>
  <si>
    <t>2</t>
  </si>
  <si>
    <t>Reference Year Matrix</t>
  </si>
  <si>
    <t>3</t>
  </si>
  <si>
    <t>Crime and Justice Matrix</t>
  </si>
  <si>
    <t>4</t>
  </si>
  <si>
    <t>Culture and Leisure Matrix</t>
  </si>
  <si>
    <t>5</t>
  </si>
  <si>
    <t>Education and Training Matrix</t>
  </si>
  <si>
    <t>6</t>
  </si>
  <si>
    <t>Family and Community Matrix</t>
  </si>
  <si>
    <t>7</t>
  </si>
  <si>
    <t>Health Matrix</t>
  </si>
  <si>
    <t>8</t>
  </si>
  <si>
    <t>Housing Matrix</t>
  </si>
  <si>
    <t>9</t>
  </si>
  <si>
    <t>Labour Matrix</t>
  </si>
  <si>
    <t>10</t>
  </si>
  <si>
    <t>Population Matrix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</si>
  <si>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</si>
  <si>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</si>
  <si>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Inquiries</t>
  </si>
  <si>
    <t>For further information about these and related statistics, contact the National Information and Referral Service on 1300 135 070.</t>
  </si>
  <si>
    <t>Table 1 Alphabetical Matrix</t>
  </si>
  <si>
    <t>Country of birth (person)</t>
  </si>
  <si>
    <t>-</t>
  </si>
  <si>
    <t>Country of birth (mother)</t>
  </si>
  <si>
    <t>Country of birth (father)</t>
  </si>
  <si>
    <t>Country of birth (parents)</t>
  </si>
  <si>
    <t>Country of last residence</t>
  </si>
  <si>
    <t>Duration of residence</t>
  </si>
  <si>
    <t>Year of arrival in Australia</t>
  </si>
  <si>
    <t>Age on arrival in Australia</t>
  </si>
  <si>
    <t>Proficiency in spoken English</t>
  </si>
  <si>
    <t>First language spoken as a child</t>
  </si>
  <si>
    <t>Main language other than English spoken at home</t>
  </si>
  <si>
    <t>Main language spoken at home</t>
  </si>
  <si>
    <t>Australian citizenship</t>
  </si>
  <si>
    <t>Ancestry</t>
  </si>
  <si>
    <t>Religious affiliation</t>
  </si>
  <si>
    <t>Visa category</t>
  </si>
  <si>
    <t>Selected demographic characteristics</t>
  </si>
  <si>
    <t>Selected geographic characteristics</t>
  </si>
  <si>
    <t>Selected work and education characteristics</t>
  </si>
  <si>
    <t>Selected economic characteristics</t>
  </si>
  <si>
    <t>Table 2 Reference Year Matrix</t>
  </si>
  <si>
    <t>Table 3 Crime and Justice Matrix</t>
  </si>
  <si>
    <t>Table 4 Culture and Leisure Matrix</t>
  </si>
  <si>
    <t>Table 5 Education and Training Matrix</t>
  </si>
  <si>
    <t>Table 6 Family and Community Matrix</t>
  </si>
  <si>
    <t>Table 7 Health Matrix</t>
  </si>
  <si>
    <t>Table 8 Housing Matrix</t>
  </si>
  <si>
    <t>Table 9 Labour Matrix</t>
  </si>
  <si>
    <t>Table 10 Personal and Household Finances</t>
  </si>
  <si>
    <t>Table 11 Population Matrix</t>
  </si>
  <si>
    <t>Personal and Household Finances Matrix</t>
  </si>
  <si>
    <t>yes</t>
  </si>
  <si>
    <t>Time since arrival in Australia</t>
  </si>
  <si>
    <t>Birthplace of Female Parent (Australia or overseas)</t>
  </si>
  <si>
    <t>Birthplace of Male Parent (Australia or overseas)</t>
  </si>
  <si>
    <t>Birthplace of Parents (Australia or overseas)</t>
  </si>
  <si>
    <t>Language spoken at home</t>
  </si>
  <si>
    <t>Visa applicant status</t>
  </si>
  <si>
    <t>Visa location of application</t>
  </si>
  <si>
    <t>Australian Census and Migrants Integrated Dataset 2011 Datacube - Australia</t>
  </si>
  <si>
    <t>Australian Census and Migrants Integrated Dataset 2011 Datacube - Australian Capital Territory</t>
  </si>
  <si>
    <t>Australian Census and Migrants Integrated Dataset 2011 Datacube - New South Wales</t>
  </si>
  <si>
    <t>Australian Census and Migrants Integrated Dataset 2011 Datacube - Northern Territory</t>
  </si>
  <si>
    <t>Australian Census and Migrants Integrated Dataset 2011 Datacube - Queensland</t>
  </si>
  <si>
    <t>Australian Census and Migrants Integrated Dataset 2011 Datacube - South Australia</t>
  </si>
  <si>
    <t>Australian Census and Migrants Integrated Dataset 2011 Datacube - Tasmania</t>
  </si>
  <si>
    <t>Australian Census and Migrants Integrated Dataset 2011 Datacube - Victoria</t>
  </si>
  <si>
    <t>Australian Census and Migrants Integrated Dataset 2011 Datacube - Western Australia</t>
  </si>
  <si>
    <t>Residency status</t>
  </si>
  <si>
    <t>New Zealand citizenship</t>
  </si>
  <si>
    <t>Migrant Data Cubes</t>
  </si>
  <si>
    <t>Migrant Data Items</t>
  </si>
  <si>
    <t>General Social Survey 2014 Table 12</t>
  </si>
  <si>
    <t>General Social Survey 2010</t>
  </si>
  <si>
    <t>General Social Survey 2002</t>
  </si>
  <si>
    <t>Filter Table</t>
  </si>
  <si>
    <t>A</t>
  </si>
  <si>
    <t>Country of birth 
(person)</t>
  </si>
  <si>
    <t>Country of birth 
(mother)</t>
  </si>
  <si>
    <t>Country of birth 
(father)</t>
  </si>
  <si>
    <t>Country of birth 
(parents)</t>
  </si>
  <si>
    <t>Birthplace of 
Female Parent (Australia or overseas)</t>
  </si>
  <si>
    <t>Country of last 
residence</t>
  </si>
  <si>
    <t>Proficiency in spoken 
English</t>
  </si>
  <si>
    <t>Visa location of 
application</t>
  </si>
  <si>
    <t>Instructions. The Filter Table allows you to shortlist the Migrant Data Cubes that contain at least one Migrant Data Item of your choice. 
Click on the arrow in the heading of a column to filter your results. A 'Yes' means that the Data item is available in the Migrant Data Cube. 
Multiple heading selections are possible. 
Reset the list by clearing the filter.</t>
  </si>
  <si>
    <t xml:space="preserve">            Australian Bureau of Statistics</t>
  </si>
  <si>
    <t>34150DS0054 Migrants, Migrant Data Matrices, 2017</t>
  </si>
  <si>
    <t>Migrant Data Matrices, 2017</t>
  </si>
  <si>
    <t>© Commonwealth of Australia 2017</t>
  </si>
  <si>
    <t>Cultural and Linguistic Characteristics of People using Mental Health Services and Prescription Medications, 2011: Table 1</t>
  </si>
  <si>
    <t>Cultural and Linguistic Characteristics of People using Mental Health Services and Prescription Medications, 2011: Table 2</t>
  </si>
  <si>
    <t>Cultural and Linguistic Characteristics of People using Mental Health Services and Prescription Medications, 2011: Table 3</t>
  </si>
  <si>
    <t>Cultural and Linguistic Characteristics of People using Mental Health Services and Prescription Medications, 2011: Table 4</t>
  </si>
  <si>
    <t>Cultural and Linguistic Characteristics of People using Mental Health Services and Prescription Medications, 2011: Table 5</t>
  </si>
  <si>
    <t>Cultural and Linguistic Characteristics of People using Mental Health Services and Prescription Medications, 2011: Table 6</t>
  </si>
  <si>
    <t>Cultural and Linguistic Characteristics of People using Mental Health Services and Prescription Medications, 2011: Table 7</t>
  </si>
  <si>
    <t>Released at 11:30 am (Canberra time) 18 December 2017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</si>
</sst>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5"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8"/>
      <color indexed="12"/>
      <name val="Arial"/>
      <family val="2"/>
    </font>
    <font>
      <sz val="28"/>
      <color indexed="8"/>
      <name val="Calibri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8"/>
      <color theme="10"/>
      <name val="Arial"/>
      <family val="2"/>
    </font>
    <font>
      <sz val="8"/>
      <color theme="10"/>
      <name val="Arial"/>
      <family val="2"/>
    </font>
    <font>
      <sz val="28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43" fillId="0" borderId="0" xfId="53" applyAlignment="1">
      <alignment horizontal="right"/>
    </xf>
    <xf numFmtId="0" fontId="51" fillId="0" borderId="0" xfId="53" applyFont="1" applyAlignment="1">
      <alignment horizontal="right" wrapText="1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2" fillId="0" borderId="0" xfId="53" applyFont="1" applyAlignment="1">
      <alignment horizontal="right"/>
    </xf>
    <xf numFmtId="0" fontId="43" fillId="0" borderId="0" xfId="53" applyAlignment="1">
      <alignment horizontal="right" wrapText="1"/>
    </xf>
    <xf numFmtId="0" fontId="51" fillId="0" borderId="10" xfId="53" applyFont="1" applyBorder="1" applyAlignment="1">
      <alignment horizontal="right" wrapText="1"/>
    </xf>
    <xf numFmtId="0" fontId="0" fillId="0" borderId="0" xfId="0" applyFont="1" applyAlignment="1">
      <alignment horizontal="left"/>
    </xf>
    <xf numFmtId="0" fontId="51" fillId="0" borderId="0" xfId="53" applyFont="1" applyBorder="1" applyAlignment="1">
      <alignment horizontal="right" wrapTex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53" fillId="33" borderId="0" xfId="0" applyFont="1" applyFill="1" applyAlignment="1">
      <alignment vertical="center"/>
    </xf>
    <xf numFmtId="0" fontId="54" fillId="33" borderId="0" xfId="0" applyFont="1" applyFill="1" applyAlignment="1">
      <alignment vertical="center" wrapText="1"/>
    </xf>
    <xf numFmtId="0" fontId="53" fillId="33" borderId="0" xfId="0" applyFont="1" applyFill="1" applyAlignment="1">
      <alignment vertical="center"/>
    </xf>
    <xf numFmtId="0" fontId="51" fillId="0" borderId="0" xfId="53" applyFont="1" applyAlignment="1">
      <alignment horizontal="right"/>
    </xf>
    <xf numFmtId="0" fontId="53" fillId="33" borderId="0" xfId="0" applyFont="1" applyFill="1" applyAlignment="1">
      <alignment vertical="center"/>
    </xf>
    <xf numFmtId="0" fontId="3" fillId="0" borderId="0" xfId="0" applyFont="1" applyAlignment="1">
      <alignment horizontal="left"/>
    </xf>
    <xf numFmtId="0" fontId="53" fillId="33" borderId="0" xfId="0" applyFont="1" applyFill="1" applyAlignment="1">
      <alignment vertical="center"/>
    </xf>
    <xf numFmtId="0" fontId="5" fillId="0" borderId="1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51" fillId="0" borderId="0" xfId="53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3366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0</xdr:row>
      <xdr:rowOff>781050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3415.0" TargetMode="External" /><Relationship Id="rId3" Type="http://schemas.openxmlformats.org/officeDocument/2006/relationships/hyperlink" Target="http://www.abs.gov.au/websitedbs/d3310114.nsf/Home/&#169;+Copyright?OpenDocument" TargetMode="External" /><Relationship Id="rId4" Type="http://schemas.openxmlformats.org/officeDocument/2006/relationships/hyperlink" Target="http://www.abs.gov.au/ausstats/abs@.nsf/mf/3415.0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ausstats/Subscriber.nsf/LookupAttach/3417.0Data+Cubes-19.09.131/$File/34170DO001_Migrants%20CDE%20Integrated%20Data_2011_Datacube.xls" TargetMode="External" /><Relationship Id="rId2" Type="http://schemas.openxmlformats.org/officeDocument/2006/relationships/hyperlink" Target="http://www.abs.gov.au/ausstats/Subscriber.nsf/LookupAttach/3417.0Data+Cubes-30.04.14200/$File/34170DO001_NSW_Migrants%20CDE%20Integrated%20Data_2011.xls" TargetMode="External" /><Relationship Id="rId3" Type="http://schemas.openxmlformats.org/officeDocument/2006/relationships/hyperlink" Target="http://www.abs.gov.au/ausstats/Subscriber.nsf/LookupAttach/3417.0Data+Cubes-30.04.14260/$File/34170DO001_NT_Migrants%20CDE%20Integrated%20Data_2011.xls" TargetMode="External" /><Relationship Id="rId4" Type="http://schemas.openxmlformats.org/officeDocument/2006/relationships/hyperlink" Target="http://www.abs.gov.au/ausstats/Subscriber.nsf/LookupAttach/3417.0Data+Cubes-30.04.14220/$File/34170DO001_QLD_Migrants%20CDE%20Integrated%20Data_2011.xls" TargetMode="External" /><Relationship Id="rId5" Type="http://schemas.openxmlformats.org/officeDocument/2006/relationships/hyperlink" Target="http://www.abs.gov.au/ausstats/Subscriber.nsf/LookupAttach/3417.0Data+Cubes-30.04.14270/$File/34170DO001_ACT_Migrants%20CDE%20Integrated%20Data_2011.xls" TargetMode="External" /><Relationship Id="rId6" Type="http://schemas.openxmlformats.org/officeDocument/2006/relationships/hyperlink" Target="http://www.abs.gov.au/ausstats/Subscriber.nsf/LookupAttach/3417.0Data+Cubes-30.04.14230/$File/34170DO001_SA_Migrants%20CDE%20Integrated%20Data_2011.xls" TargetMode="External" /><Relationship Id="rId7" Type="http://schemas.openxmlformats.org/officeDocument/2006/relationships/hyperlink" Target="http://www.abs.gov.au/ausstats/Subscriber.nsf/LookupAttach/3417.0Data+Cubes-30.04.14250/$File/34170DO001_TAS_Migrants%20CDE%20Integrated%20Data_2011.xls" TargetMode="External" /><Relationship Id="rId8" Type="http://schemas.openxmlformats.org/officeDocument/2006/relationships/hyperlink" Target="http://www.abs.gov.au/ausstats/Subscriber.nsf/LookupAttach/3417.0Data+Cubes-30.04.14210/$File/34170DO001_VIC_Migrants%20CDE%20Integrated%20Data_2011.xls" TargetMode="External" /><Relationship Id="rId9" Type="http://schemas.openxmlformats.org/officeDocument/2006/relationships/hyperlink" Target="http://www.abs.gov.au/ausstats/Subscriber.nsf/LookupAttach/3417.0Data+Cubes-30.04.14240/$File/34170DO001_WA_Migrants%20CDE%20Integrated%20Data_2011.xls" TargetMode="External" /><Relationship Id="rId10" Type="http://schemas.openxmlformats.org/officeDocument/2006/relationships/hyperlink" Target="http://www.abs.gov.au/websitedbs/d3310114.nsf/Home/&#169;+Copyright?OpenDocument" TargetMode="External" /><Relationship Id="rId11" Type="http://schemas.openxmlformats.org/officeDocument/2006/relationships/drawing" Target="../drawings/drawing13.xml" /><Relationship Id="rId1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ausstats/Subscriber.nsf/LookupAttach/3417.0Data+Cubes-19.09.131/$File/34170DO001_Migrants%20CDE%20Integrated%20Data_2011_Datacube.xls" TargetMode="External" /><Relationship Id="rId2" Type="http://schemas.openxmlformats.org/officeDocument/2006/relationships/hyperlink" Target="http://www.abs.gov.au/ausstats/Subscriber.nsf/LookupAttach/3417.0Data+Cubes-30.04.14210/$File/34170DO001_VIC_Migrants%20CDE%20Integrated%20Data_2011.xls" TargetMode="External" /><Relationship Id="rId3" Type="http://schemas.openxmlformats.org/officeDocument/2006/relationships/hyperlink" Target="http://www.abs.gov.au/ausstats/Subscriber.nsf/LookupAttach/3417.0Data+Cubes-30.04.14260/$File/34170DO001_NT_Migrants%20CDE%20Integrated%20Data_2011.xls" TargetMode="External" /><Relationship Id="rId4" Type="http://schemas.openxmlformats.org/officeDocument/2006/relationships/hyperlink" Target="http://www.abs.gov.au/ausstats/Subscriber.nsf/LookupAttach/3417.0Data+Cubes-30.04.14220/$File/34170DO001_QLD_Migrants%20CDE%20Integrated%20Data_2011.xls" TargetMode="External" /><Relationship Id="rId5" Type="http://schemas.openxmlformats.org/officeDocument/2006/relationships/hyperlink" Target="http://www.abs.gov.au/ausstats/Subscriber.nsf/LookupAttach/3417.0Data+Cubes-30.04.14230/$File/34170DO001_SA_Migrants%20CDE%20Integrated%20Data_2011.xls" TargetMode="External" /><Relationship Id="rId6" Type="http://schemas.openxmlformats.org/officeDocument/2006/relationships/hyperlink" Target="http://www.abs.gov.au/ausstats/Subscriber.nsf/LookupAttach/3417.0Data+Cubes-30.04.14250/$File/34170DO001_TAS_Migrants%20CDE%20Integrated%20Data_2011.xls" TargetMode="External" /><Relationship Id="rId7" Type="http://schemas.openxmlformats.org/officeDocument/2006/relationships/hyperlink" Target="http://www.abs.gov.au/ausstats/Subscriber.nsf/LookupAttach/3417.0Data+Cubes-30.04.14240/$File/34170DO001_WA_Migrants%20CDE%20Integrated%20Data_2011.xls" TargetMode="External" /><Relationship Id="rId8" Type="http://schemas.openxmlformats.org/officeDocument/2006/relationships/hyperlink" Target="http://www.abs.gov.au/ausstats/Subscriber.nsf/LookupAttach/3417.0Data+Cubes-30.04.14200/$File/34170DO001_NSW_Migrants%20CDE%20Integrated%20Data_2011.xls" TargetMode="External" /><Relationship Id="rId9" Type="http://schemas.openxmlformats.org/officeDocument/2006/relationships/hyperlink" Target="http://www.abs.gov.au/ausstats/Subscriber.nsf/LookupAttach/3417.0Data+Cubes-30.04.14270/$File/34170DO001_ACT_Migrants%20CDE%20Integrated%20Data_2011.xls" TargetMode="External" /><Relationship Id="rId10" Type="http://schemas.openxmlformats.org/officeDocument/2006/relationships/hyperlink" Target="http://www.abs.gov.au/websitedbs/d3310114.nsf/Home/&#169;+Copyright?OpenDocument" TargetMode="External" /><Relationship Id="rId11" Type="http://schemas.openxmlformats.org/officeDocument/2006/relationships/hyperlink" Target="http://www.abs.gov.au/ausstats/Subscriber.nsf/LookupAttach/4329.0.00.001Data+Cubes-03.06.161/$File/4329000001DO001_2011.xls" TargetMode="External" /><Relationship Id="rId12" Type="http://schemas.openxmlformats.org/officeDocument/2006/relationships/hyperlink" Target="http://www.abs.gov.au/ausstats/Subscriber.nsf/LookupAttach/4329.0.00.001Data+Cubes-03.06.162/$File/4329000001DO002_2011.xls" TargetMode="External" /><Relationship Id="rId13" Type="http://schemas.openxmlformats.org/officeDocument/2006/relationships/hyperlink" Target="http://www.abs.gov.au/ausstats/Subscriber.nsf/LookupAttach/4329.0.00.001Data+Cubes-03.06.163/$File/4329000001DO003_2011.xls" TargetMode="External" /><Relationship Id="rId14" Type="http://schemas.openxmlformats.org/officeDocument/2006/relationships/hyperlink" Target="http://www.abs.gov.au/ausstats/Subscriber.nsf/LookupAttach/4329.0.00.001Data+Cubes-03.06.164/$File/4329000001DO004_2011.xls" TargetMode="External" /><Relationship Id="rId15" Type="http://schemas.openxmlformats.org/officeDocument/2006/relationships/hyperlink" Target="http://www.abs.gov.au/ausstats/Subscriber.nsf/LookupAttach/4329.0.00.001Data+Cubes-03.06.165/$File/4329000001DO005_2011.xls" TargetMode="External" /><Relationship Id="rId16" Type="http://schemas.openxmlformats.org/officeDocument/2006/relationships/hyperlink" Target="http://www.abs.gov.au/ausstats/Subscriber.nsf/LookupAttach/4329.0.00.001Data+Cubes-03.06.166/$File/4329000001DO006_2011.xls" TargetMode="External" /><Relationship Id="rId17" Type="http://schemas.openxmlformats.org/officeDocument/2006/relationships/hyperlink" Target="http://www.abs.gov.au/ausstats/Subscriber.nsf/LookupAttach/4329.0.00.001Data+Cubes-03.06.167/$File/4329000001DO007_2011.xls" TargetMode="External" /><Relationship Id="rId18" Type="http://schemas.openxmlformats.org/officeDocument/2006/relationships/drawing" Target="../drawings/drawing2.xml" /><Relationship Id="rId1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ausstats/Subscriber.nsf/LookupAttach/3417.0Data+Cubes-19.09.131/$File/34170DO001_Migrants%20CDE%20Integrated%20Data_2011_Datacube.xls" TargetMode="External" /><Relationship Id="rId2" Type="http://schemas.openxmlformats.org/officeDocument/2006/relationships/hyperlink" Target="http://www.abs.gov.au/ausstats/Subscriber.nsf/LookupAttach/3417.0Data+Cubes-30.04.14200/$File/34170DO001_NSW_Migrants%20CDE%20Integrated%20Data_2011.xls" TargetMode="External" /><Relationship Id="rId3" Type="http://schemas.openxmlformats.org/officeDocument/2006/relationships/hyperlink" Target="http://www.abs.gov.au/ausstats/Subscriber.nsf/LookupAttach/3417.0Data+Cubes-30.04.14270/$File/34170DO001_ACT_Migrants%20CDE%20Integrated%20Data_2011.xls" TargetMode="External" /><Relationship Id="rId4" Type="http://schemas.openxmlformats.org/officeDocument/2006/relationships/hyperlink" Target="http://www.abs.gov.au/ausstats/Subscriber.nsf/LookupAttach/3417.0Data+Cubes-30.04.14260/$File/34170DO001_NT_Migrants%20CDE%20Integrated%20Data_2011.xls" TargetMode="External" /><Relationship Id="rId5" Type="http://schemas.openxmlformats.org/officeDocument/2006/relationships/hyperlink" Target="http://www.abs.gov.au/ausstats/Subscriber.nsf/LookupAttach/3417.0Data+Cubes-30.04.14220/$File/34170DO001_QLD_Migrants%20CDE%20Integrated%20Data_2011.xls" TargetMode="External" /><Relationship Id="rId6" Type="http://schemas.openxmlformats.org/officeDocument/2006/relationships/hyperlink" Target="http://www.abs.gov.au/ausstats/Subscriber.nsf/LookupAttach/3417.0Data+Cubes-30.04.14230/$File/34170DO001_SA_Migrants%20CDE%20Integrated%20Data_2011.xls" TargetMode="External" /><Relationship Id="rId7" Type="http://schemas.openxmlformats.org/officeDocument/2006/relationships/hyperlink" Target="http://www.abs.gov.au/ausstats/Subscriber.nsf/LookupAttach/3417.0Data+Cubes-30.04.14250/$File/34170DO001_TAS_Migrants%20CDE%20Integrated%20Data_2011.xls" TargetMode="External" /><Relationship Id="rId8" Type="http://schemas.openxmlformats.org/officeDocument/2006/relationships/hyperlink" Target="http://www.abs.gov.au/ausstats/Subscriber.nsf/LookupAttach/3417.0Data+Cubes-30.04.14210/$File/34170DO001_VIC_Migrants%20CDE%20Integrated%20Data_2011.xls" TargetMode="External" /><Relationship Id="rId9" Type="http://schemas.openxmlformats.org/officeDocument/2006/relationships/hyperlink" Target="http://www.abs.gov.au/ausstats/Subscriber.nsf/LookupAttach/3417.0Data+Cubes-30.04.14240/$File/34170DO001_WA_Migrants%20CDE%20Integrated%20Data_2011.xls" TargetMode="External" /><Relationship Id="rId10" Type="http://schemas.openxmlformats.org/officeDocument/2006/relationships/hyperlink" Target="http://www.abs.gov.au/ausstats/Subscriber.nsf/LookupAttach/4329.0.00.001Data+Cubes-03.06.161/$File/4329000001DO001_2011.xls" TargetMode="External" /><Relationship Id="rId11" Type="http://schemas.openxmlformats.org/officeDocument/2006/relationships/hyperlink" Target="http://www.abs.gov.au/ausstats/Subscriber.nsf/LookupAttach/4329.0.00.001Data+Cubes-03.06.162/$File/4329000001DO002_2011.xls" TargetMode="External" /><Relationship Id="rId12" Type="http://schemas.openxmlformats.org/officeDocument/2006/relationships/hyperlink" Target="http://www.abs.gov.au/ausstats/Subscriber.nsf/LookupAttach/4329.0.00.001Data+Cubes-03.06.163/$File/4329000001DO003_2011.xls" TargetMode="External" /><Relationship Id="rId13" Type="http://schemas.openxmlformats.org/officeDocument/2006/relationships/hyperlink" Target="http://www.abs.gov.au/ausstats/Subscriber.nsf/LookupAttach/4329.0.00.001Data+Cubes-03.06.164/$File/4329000001DO004_2011.xls" TargetMode="External" /><Relationship Id="rId14" Type="http://schemas.openxmlformats.org/officeDocument/2006/relationships/hyperlink" Target="http://www.abs.gov.au/ausstats/Subscriber.nsf/LookupAttach/4329.0.00.001Data+Cubes-03.06.165/$File/4329000001DO005_2011.xls" TargetMode="External" /><Relationship Id="rId15" Type="http://schemas.openxmlformats.org/officeDocument/2006/relationships/hyperlink" Target="http://www.abs.gov.au/ausstats/Subscriber.nsf/LookupAttach/4329.0.00.001Data+Cubes-03.06.166/$File/4329000001DO006_2011.xls" TargetMode="External" /><Relationship Id="rId16" Type="http://schemas.openxmlformats.org/officeDocument/2006/relationships/hyperlink" Target="http://www.abs.gov.au/ausstats/Subscriber.nsf/LookupAttach/4329.0.00.001Data+Cubes-03.06.167/$File/4329000001DO007_2011.xls" TargetMode="External" /><Relationship Id="rId17" Type="http://schemas.openxmlformats.org/officeDocument/2006/relationships/hyperlink" Target="http://www.abs.gov.au/websitedbs/d3310114.nsf/Home/&#169;+Copyright?OpenDocument" TargetMode="External" /><Relationship Id="rId18" Type="http://schemas.openxmlformats.org/officeDocument/2006/relationships/drawing" Target="../drawings/drawing3.xml" /><Relationship Id="rId19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ausstats/Subscriber.nsf/LookupAttach/3417.0Data+Cubes-19.09.131/$File/34170DO001_Migrants%20CDE%20Integrated%20Data_2011_Datacube.xls" TargetMode="External" /><Relationship Id="rId2" Type="http://schemas.openxmlformats.org/officeDocument/2006/relationships/hyperlink" Target="http://www.abs.gov.au/ausstats/Subscriber.nsf/LookupAttach/3417.0Data+Cubes-30.04.14200/$File/34170DO001_NSW_Migrants%20CDE%20Integrated%20Data_2011.xls" TargetMode="External" /><Relationship Id="rId3" Type="http://schemas.openxmlformats.org/officeDocument/2006/relationships/hyperlink" Target="http://www.abs.gov.au/ausstats/Subscriber.nsf/LookupAttach/3417.0Data+Cubes-30.04.14260/$File/34170DO001_NT_Migrants%20CDE%20Integrated%20Data_2011.xls" TargetMode="External" /><Relationship Id="rId4" Type="http://schemas.openxmlformats.org/officeDocument/2006/relationships/hyperlink" Target="http://www.abs.gov.au/ausstats/Subscriber.nsf/LookupAttach/3417.0Data+Cubes-30.04.14220/$File/34170DO001_QLD_Migrants%20CDE%20Integrated%20Data_2011.xls" TargetMode="External" /><Relationship Id="rId5" Type="http://schemas.openxmlformats.org/officeDocument/2006/relationships/hyperlink" Target="http://www.abs.gov.au/ausstats/Subscriber.nsf/LookupAttach/3417.0Data+Cubes-30.04.14270/$File/34170DO001_ACT_Migrants%20CDE%20Integrated%20Data_2011.xls" TargetMode="External" /><Relationship Id="rId6" Type="http://schemas.openxmlformats.org/officeDocument/2006/relationships/hyperlink" Target="http://www.abs.gov.au/ausstats/Subscriber.nsf/LookupAttach/3417.0Data+Cubes-30.04.14230/$File/34170DO001_SA_Migrants%20CDE%20Integrated%20Data_2011.xls" TargetMode="External" /><Relationship Id="rId7" Type="http://schemas.openxmlformats.org/officeDocument/2006/relationships/hyperlink" Target="http://www.abs.gov.au/ausstats/Subscriber.nsf/LookupAttach/3417.0Data+Cubes-30.04.14250/$File/34170DO001_TAS_Migrants%20CDE%20Integrated%20Data_2011.xls" TargetMode="External" /><Relationship Id="rId8" Type="http://schemas.openxmlformats.org/officeDocument/2006/relationships/hyperlink" Target="http://www.abs.gov.au/ausstats/Subscriber.nsf/LookupAttach/3417.0Data+Cubes-30.04.14210/$File/34170DO001_VIC_Migrants%20CDE%20Integrated%20Data_2011.xls" TargetMode="External" /><Relationship Id="rId9" Type="http://schemas.openxmlformats.org/officeDocument/2006/relationships/hyperlink" Target="http://www.abs.gov.au/ausstats/Subscriber.nsf/LookupAttach/3417.0Data+Cubes-30.04.14240/$File/34170DO001_WA_Migrants%20CDE%20Integrated%20Data_2011.xls" TargetMode="External" /><Relationship Id="rId10" Type="http://schemas.openxmlformats.org/officeDocument/2006/relationships/hyperlink" Target="http://www.abs.gov.au/ausstats/Subscriber.nsf/LookupAttach/4329.0.00.001Data+Cubes-03.06.161/$File/4329000001DO001_2011.xls" TargetMode="External" /><Relationship Id="rId11" Type="http://schemas.openxmlformats.org/officeDocument/2006/relationships/hyperlink" Target="http://www.abs.gov.au/ausstats/Subscriber.nsf/LookupAttach/4329.0.00.001Data+Cubes-03.06.162/$File/4329000001DO002_2011.xls" TargetMode="External" /><Relationship Id="rId12" Type="http://schemas.openxmlformats.org/officeDocument/2006/relationships/hyperlink" Target="http://www.abs.gov.au/ausstats/Subscriber.nsf/LookupAttach/4329.0.00.001Data+Cubes-03.06.163/$File/4329000001DO003_2011.xls" TargetMode="External" /><Relationship Id="rId13" Type="http://schemas.openxmlformats.org/officeDocument/2006/relationships/hyperlink" Target="http://www.abs.gov.au/ausstats/Subscriber.nsf/LookupAttach/4329.0.00.001Data+Cubes-03.06.164/$File/4329000001DO004_2011.xls" TargetMode="External" /><Relationship Id="rId14" Type="http://schemas.openxmlformats.org/officeDocument/2006/relationships/hyperlink" Target="http://www.abs.gov.au/ausstats/Subscriber.nsf/LookupAttach/4329.0.00.001Data+Cubes-03.06.165/$File/4329000001DO005_2011.xls" TargetMode="External" /><Relationship Id="rId15" Type="http://schemas.openxmlformats.org/officeDocument/2006/relationships/hyperlink" Target="http://www.abs.gov.au/ausstats/Subscriber.nsf/LookupAttach/4329.0.00.001Data+Cubes-03.06.166/$File/4329000001DO006_2011.xls" TargetMode="External" /><Relationship Id="rId16" Type="http://schemas.openxmlformats.org/officeDocument/2006/relationships/hyperlink" Target="http://www.abs.gov.au/ausstats/Subscriber.nsf/LookupAttach/4329.0.00.001Data+Cubes-03.06.167/$File/4329000001DO007_2011.xls" TargetMode="External" /><Relationship Id="rId17" Type="http://schemas.openxmlformats.org/officeDocument/2006/relationships/hyperlink" Target="http://www.abs.gov.au/websitedbs/d3310114.nsf/Home/&#169;+Copyright?OpenDocument" TargetMode="External" /><Relationship Id="rId18" Type="http://schemas.openxmlformats.org/officeDocument/2006/relationships/drawing" Target="../drawings/drawing4.xml" /><Relationship Id="rId19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ausstats/Subscriber.nsf/LookupAttach/4329.0.00.001Data+Cubes-03.06.161/$File/4329000001DO001_2011.xls" TargetMode="External" /><Relationship Id="rId2" Type="http://schemas.openxmlformats.org/officeDocument/2006/relationships/hyperlink" Target="http://www.abs.gov.au/ausstats/Subscriber.nsf/LookupAttach/4329.0.00.001Data+Cubes-03.06.162/$File/4329000001DO002_2011.xls" TargetMode="External" /><Relationship Id="rId3" Type="http://schemas.openxmlformats.org/officeDocument/2006/relationships/hyperlink" Target="http://www.abs.gov.au/ausstats/Subscriber.nsf/LookupAttach/4329.0.00.001Data+Cubes-03.06.163/$File/4329000001DO003_2011.xls" TargetMode="External" /><Relationship Id="rId4" Type="http://schemas.openxmlformats.org/officeDocument/2006/relationships/hyperlink" Target="http://www.abs.gov.au/ausstats/Subscriber.nsf/LookupAttach/4329.0.00.001Data+Cubes-03.06.164/$File/4329000001DO004_2011.xls" TargetMode="External" /><Relationship Id="rId5" Type="http://schemas.openxmlformats.org/officeDocument/2006/relationships/hyperlink" Target="http://www.abs.gov.au/ausstats/Subscriber.nsf/LookupAttach/4329.0.00.001Data+Cubes-03.06.165/$File/4329000001DO005_2011.xls" TargetMode="External" /><Relationship Id="rId6" Type="http://schemas.openxmlformats.org/officeDocument/2006/relationships/hyperlink" Target="http://www.abs.gov.au/ausstats/Subscriber.nsf/LookupAttach/4329.0.00.001Data+Cubes-03.06.166/$File/4329000001DO006_2011.xls" TargetMode="External" /><Relationship Id="rId7" Type="http://schemas.openxmlformats.org/officeDocument/2006/relationships/hyperlink" Target="http://www.abs.gov.au/ausstats/Subscriber.nsf/LookupAttach/4329.0.00.001Data+Cubes-03.06.167/$File/4329000001DO007_2011.xls" TargetMode="External" /><Relationship Id="rId8" Type="http://schemas.openxmlformats.org/officeDocument/2006/relationships/hyperlink" Target="http://www.abs.gov.au/websitedbs/d3310114.nsf/Home/&#169;+Copyright?OpenDocument" TargetMode="External" /><Relationship Id="rId9" Type="http://schemas.openxmlformats.org/officeDocument/2006/relationships/drawing" Target="../drawings/drawing9.xml" /><Relationship Id="rId10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showGridLines="0" tabSelected="1" zoomScalePageLayoutView="0" workbookViewId="0" topLeftCell="A1">
      <pane ySplit="3" topLeftCell="A4" activePane="bottomLeft" state="frozen"/>
      <selection pane="topLeft" activeCell="A1" sqref="A1:BV1"/>
      <selection pane="bottomLeft" activeCell="A1" sqref="A1:C1"/>
    </sheetView>
  </sheetViews>
  <sheetFormatPr defaultColWidth="11.57421875" defaultRowHeight="12.75"/>
  <cols>
    <col min="1" max="2" width="11.57421875" style="0" customWidth="1"/>
    <col min="3" max="3" width="102.140625" style="0" customWidth="1"/>
  </cols>
  <sheetData>
    <row r="1" spans="1:3" ht="67.5" customHeight="1">
      <c r="A1" s="28" t="s">
        <v>94</v>
      </c>
      <c r="B1" s="28"/>
      <c r="C1" s="28"/>
    </row>
    <row r="2" spans="1:3" ht="22.5" customHeight="1">
      <c r="A2" s="30" t="s">
        <v>95</v>
      </c>
      <c r="B2" s="30"/>
      <c r="C2" s="30"/>
    </row>
    <row r="3" spans="1:3" ht="12.75">
      <c r="A3" s="33" t="s">
        <v>105</v>
      </c>
      <c r="B3" s="33"/>
      <c r="C3" s="33"/>
    </row>
    <row r="5" ht="15.75">
      <c r="B5" s="1" t="s">
        <v>0</v>
      </c>
    </row>
    <row r="6" ht="12.75">
      <c r="B6" s="2" t="s">
        <v>1</v>
      </c>
    </row>
    <row r="7" spans="2:3" ht="12.75">
      <c r="B7" s="14" t="s">
        <v>84</v>
      </c>
      <c r="C7" s="3" t="s">
        <v>83</v>
      </c>
    </row>
    <row r="8" spans="2:3" ht="12.75">
      <c r="B8" s="14" t="s">
        <v>2</v>
      </c>
      <c r="C8" s="3" t="s">
        <v>3</v>
      </c>
    </row>
    <row r="9" spans="2:3" ht="12.75">
      <c r="B9" s="14" t="s">
        <v>4</v>
      </c>
      <c r="C9" s="3" t="s">
        <v>5</v>
      </c>
    </row>
    <row r="10" spans="2:3" ht="12.75">
      <c r="B10" s="14" t="s">
        <v>6</v>
      </c>
      <c r="C10" s="3" t="s">
        <v>7</v>
      </c>
    </row>
    <row r="11" spans="2:3" ht="12.75">
      <c r="B11" s="14" t="s">
        <v>8</v>
      </c>
      <c r="C11" s="3" t="s">
        <v>9</v>
      </c>
    </row>
    <row r="12" spans="2:3" ht="12.75">
      <c r="B12" s="14" t="s">
        <v>10</v>
      </c>
      <c r="C12" s="3" t="s">
        <v>11</v>
      </c>
    </row>
    <row r="13" spans="2:3" ht="12.75">
      <c r="B13" s="14" t="s">
        <v>12</v>
      </c>
      <c r="C13" s="3" t="s">
        <v>13</v>
      </c>
    </row>
    <row r="14" spans="2:3" ht="12.75">
      <c r="B14" s="14" t="s">
        <v>14</v>
      </c>
      <c r="C14" s="3" t="s">
        <v>15</v>
      </c>
    </row>
    <row r="15" spans="2:3" ht="12.75">
      <c r="B15" s="14" t="s">
        <v>16</v>
      </c>
      <c r="C15" s="3" t="s">
        <v>17</v>
      </c>
    </row>
    <row r="16" spans="2:3" ht="12.75">
      <c r="B16" s="14" t="s">
        <v>18</v>
      </c>
      <c r="C16" s="3" t="s">
        <v>19</v>
      </c>
    </row>
    <row r="17" spans="2:3" ht="12.75">
      <c r="B17" s="14" t="s">
        <v>20</v>
      </c>
      <c r="C17" s="3" t="s">
        <v>58</v>
      </c>
    </row>
    <row r="18" spans="2:3" ht="12.75">
      <c r="B18" s="14">
        <v>11</v>
      </c>
      <c r="C18" s="3" t="s">
        <v>21</v>
      </c>
    </row>
    <row r="21" spans="2:3" ht="15">
      <c r="B21" s="29"/>
      <c r="C21" s="29"/>
    </row>
    <row r="22" spans="2:3" ht="15.75">
      <c r="B22" s="30" t="s">
        <v>22</v>
      </c>
      <c r="C22" s="30"/>
    </row>
    <row r="24" spans="2:3" ht="12.75">
      <c r="B24" s="34" t="s">
        <v>96</v>
      </c>
      <c r="C24" s="34"/>
    </row>
    <row r="25" spans="2:3" ht="12.75">
      <c r="B25" s="31" t="s">
        <v>23</v>
      </c>
      <c r="C25" s="31"/>
    </row>
    <row r="28" ht="15.75">
      <c r="B28" s="1" t="s">
        <v>24</v>
      </c>
    </row>
    <row r="30" spans="2:3" ht="13.5" customHeight="1">
      <c r="B30" s="32" t="s">
        <v>25</v>
      </c>
      <c r="C30" s="32"/>
    </row>
    <row r="33" spans="2:3" ht="12.75" customHeight="1">
      <c r="B33" s="27" t="s">
        <v>97</v>
      </c>
      <c r="C33" s="27"/>
    </row>
  </sheetData>
  <sheetProtection/>
  <mergeCells count="9">
    <mergeCell ref="B33:C33"/>
    <mergeCell ref="A1:C1"/>
    <mergeCell ref="B21:C21"/>
    <mergeCell ref="B22:C22"/>
    <mergeCell ref="B25:C25"/>
    <mergeCell ref="B30:C30"/>
    <mergeCell ref="A2:C2"/>
    <mergeCell ref="A3:C3"/>
    <mergeCell ref="B24:C24"/>
  </mergeCells>
  <hyperlinks>
    <hyperlink ref="B8" location="Table_1!A1" display="1"/>
    <hyperlink ref="B9" location="Table_2!A1" display="2"/>
    <hyperlink ref="B10" location="Table_3!A1" display="3"/>
    <hyperlink ref="B11" location="Table_4!A1" display="4"/>
    <hyperlink ref="B12" location="Table_5!A1" display="5"/>
    <hyperlink ref="B13" location="Table_6!A1" display="6"/>
    <hyperlink ref="B15" location="Table_8!A1" display="8"/>
    <hyperlink ref="B16" location="Table_9!A1" display="9"/>
    <hyperlink ref="B17" location="Table_10!A1" display="10"/>
    <hyperlink ref="B18" location="Table_11!A1" display="Table_11!A1"/>
    <hyperlink ref="B22" r:id="rId1" display="ABS website"/>
    <hyperlink ref="B25" r:id="rId2" display="Summary"/>
    <hyperlink ref="B14" location="Table_7!A1" display="7"/>
    <hyperlink ref="B7" location="'A. Filter Table'!A1" display="A"/>
    <hyperlink ref="B33" r:id="rId3" display="© Commonwealth of Australia 2011"/>
    <hyperlink ref="B25:C25" r:id="rId4" display="Summary"/>
  </hyperlinks>
  <printOptions/>
  <pageMargins left="0.7086614173228347" right="0.7086614173228347" top="0.7480314960629921" bottom="0.7480314960629921" header="0.31496062992125984" footer="0.31496062992125984"/>
  <pageSetup firstPageNumber="1" useFirstPageNumber="1" horizontalDpi="300" verticalDpi="300" orientation="landscape" paperSize="9" scale="92" r:id="rId6"/>
  <headerFooter alignWithMargins="0">
    <oddHeader>&amp;C&amp;A</oddHeader>
    <oddFooter>&amp;CPage &amp;P</oddFooter>
  </headerFooter>
  <ignoredErrors>
    <ignoredError sqref="B8:B14 B15:B17" numberStoredAsText="1"/>
  </ignoredErrors>
  <drawing r:id="rId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pane xSplit="1" ySplit="5" topLeftCell="B6" activePane="bottomRight" state="frozen"/>
      <selection pane="topLeft" activeCell="A3" sqref="A3:C3"/>
      <selection pane="topRight" activeCell="A3" sqref="A3:C3"/>
      <selection pane="bottomLeft" activeCell="A3" sqref="A3:C3"/>
      <selection pane="bottomRight" activeCell="A2" sqref="A2:C2"/>
    </sheetView>
  </sheetViews>
  <sheetFormatPr defaultColWidth="11.57421875" defaultRowHeight="12.75"/>
  <cols>
    <col min="1" max="1" width="39.00390625" style="0" customWidth="1"/>
    <col min="2" max="2" width="11.57421875" style="8" customWidth="1"/>
    <col min="3" max="3" width="12.57421875" style="8" customWidth="1"/>
    <col min="4" max="9" width="11.57421875" style="8" customWidth="1"/>
  </cols>
  <sheetData>
    <row r="1" spans="1:9" ht="67.5" customHeight="1">
      <c r="A1" s="28" t="s">
        <v>94</v>
      </c>
      <c r="B1" s="28"/>
      <c r="C1" s="28"/>
      <c r="D1" s="28"/>
      <c r="E1" s="28"/>
      <c r="F1" s="28"/>
      <c r="G1" s="28"/>
      <c r="H1" s="28"/>
      <c r="I1" s="28"/>
    </row>
    <row r="2" spans="1:3" ht="22.5" customHeight="1">
      <c r="A2" s="30" t="s">
        <v>95</v>
      </c>
      <c r="B2" s="30"/>
      <c r="C2" s="30"/>
    </row>
    <row r="3" spans="1:7" ht="12.75">
      <c r="A3" s="33" t="s">
        <v>105</v>
      </c>
      <c r="B3" s="33"/>
      <c r="C3" s="33"/>
      <c r="D3" s="33"/>
      <c r="E3" s="33"/>
      <c r="F3" s="33"/>
      <c r="G3" s="33"/>
    </row>
    <row r="4" spans="1:3" ht="24" customHeight="1">
      <c r="A4" s="4" t="s">
        <v>54</v>
      </c>
      <c r="C4" s="11"/>
    </row>
    <row r="5" spans="1:9" ht="104.25" customHeight="1">
      <c r="A5" s="6"/>
      <c r="B5" s="11" t="str">
        <f>HYPERLINK("http://www.abs.gov.au/ausstats/subscriber.nsf/LookupAttach/3415.0Data+Cubes-29.06.1122/$File/34150DS0004_2003_SDAC_Migrants.xls","Disability Ageing and Carers 2003")</f>
        <v>Disability Ageing and Carers 2003</v>
      </c>
      <c r="C5" s="11" t="str">
        <f>HYPERLINK("http://www.abs.gov.au/ausstats/subscriber.nsf/LookupAttach/3415.0Data+Cubes-29.11.11170/$File/34150DS0059_2009-10_Family Characteristics_migrants.xls","Family Characteristics 2009-10")</f>
        <v>Family Characteristics 2009-10</v>
      </c>
      <c r="D5" s="11" t="str">
        <f>HYPERLINK("http://www.abs.gov.au/ausstats/subscriber.nsf/LookupAttach/3415.0Data+Cubes-29.11.11190/$File/34150DS0062_2010_GSS_migrants.xls","General Social Survey 2010")</f>
        <v>General Social Survey 2010</v>
      </c>
      <c r="E5" s="11" t="str">
        <f>HYPERLINK("http://www.abs.gov.au/ausstats/subscriber.nsf/LookupAttach/3415.0Data+Cubes-29.06.1132/$File/34150DS0007_2006_GSS_Migrants.xls","General Social Survey 2006")</f>
        <v>General Social Survey 2006</v>
      </c>
      <c r="F5" s="11" t="str">
        <f>HYPERLINK("http://www.abs.gov.au/ausstats/Subscriber.nsf/LookupAttach/3415.0Data+Cubes-29.11.11220/$File/34150DS0061_2009-10_SIH_HES_Migrants.xls","Income and Housing 2009–10")</f>
        <v>Income and Housing 2009–10</v>
      </c>
      <c r="G5" s="11" t="str">
        <f>HYPERLINK("http://www.abs.gov.au/ausstats/Subscriber.nsf/LookupAttach/3415.0Data+Cubes-29.11.11230/$File/34150DS0055_2007-08_SIH_rev_Migrants.xls","Income and Housing 2007–08")</f>
        <v>Income and Housing 2007–08</v>
      </c>
      <c r="H5" s="11" t="str">
        <f>HYPERLINK("http://www.abs.gov.au/ausstats/Subscriber.nsf/LookupAttach/3415.0Data+Cubes-29.11.11240/$File/34150DS0035_2005-06_SIH_rev_Migrants.xls","Income and Housing 2005–06")</f>
        <v>Income and Housing 2005–06</v>
      </c>
      <c r="I5" s="11" t="str">
        <f>HYPERLINK("http://www.abs.gov.au/ausstats/Subscriber.nsf/LookupAttach/3415.0Data+Cubes-29.11.11250/$File/34150DS0009_2003-04_SIH_HES_rev_Migrants.xls","Income and Housing 2003–04")</f>
        <v>Income and Housing 2003–04</v>
      </c>
    </row>
    <row r="6" spans="1:9" ht="12.75">
      <c r="A6" s="3" t="s">
        <v>27</v>
      </c>
      <c r="B6" s="9" t="s">
        <v>59</v>
      </c>
      <c r="C6" s="9" t="s">
        <v>59</v>
      </c>
      <c r="D6" s="9" t="s">
        <v>59</v>
      </c>
      <c r="E6" s="9" t="s">
        <v>59</v>
      </c>
      <c r="F6" s="9" t="s">
        <v>59</v>
      </c>
      <c r="G6" s="9" t="s">
        <v>59</v>
      </c>
      <c r="H6" s="9" t="s">
        <v>59</v>
      </c>
      <c r="I6" s="9" t="s">
        <v>59</v>
      </c>
    </row>
    <row r="7" spans="1:9" ht="12.75">
      <c r="A7" s="3" t="s">
        <v>29</v>
      </c>
      <c r="B7" s="9" t="s">
        <v>28</v>
      </c>
      <c r="C7" s="9" t="s">
        <v>28</v>
      </c>
      <c r="D7" s="9" t="s">
        <v>28</v>
      </c>
      <c r="E7" s="9" t="s">
        <v>28</v>
      </c>
      <c r="F7" s="9" t="s">
        <v>28</v>
      </c>
      <c r="G7" s="9" t="s">
        <v>28</v>
      </c>
      <c r="H7" s="9" t="s">
        <v>28</v>
      </c>
      <c r="I7" s="9" t="s">
        <v>28</v>
      </c>
    </row>
    <row r="8" spans="1:9" ht="12.75">
      <c r="A8" s="3" t="s">
        <v>30</v>
      </c>
      <c r="B8" s="9" t="s">
        <v>28</v>
      </c>
      <c r="C8" s="9" t="s">
        <v>28</v>
      </c>
      <c r="D8" s="9" t="s">
        <v>28</v>
      </c>
      <c r="E8" s="9" t="s">
        <v>28</v>
      </c>
      <c r="F8" s="9" t="s">
        <v>28</v>
      </c>
      <c r="G8" s="9" t="s">
        <v>28</v>
      </c>
      <c r="H8" s="9" t="s">
        <v>28</v>
      </c>
      <c r="I8" s="9" t="s">
        <v>28</v>
      </c>
    </row>
    <row r="9" spans="1:9" ht="12.75">
      <c r="A9" s="3" t="s">
        <v>31</v>
      </c>
      <c r="B9" s="9" t="s">
        <v>28</v>
      </c>
      <c r="C9" s="9" t="s">
        <v>28</v>
      </c>
      <c r="D9" s="9" t="s">
        <v>28</v>
      </c>
      <c r="E9" s="9" t="s">
        <v>28</v>
      </c>
      <c r="F9" s="9" t="s">
        <v>28</v>
      </c>
      <c r="G9" s="9" t="s">
        <v>28</v>
      </c>
      <c r="H9" s="9" t="s">
        <v>28</v>
      </c>
      <c r="I9" s="9" t="s">
        <v>28</v>
      </c>
    </row>
    <row r="10" spans="1:9" ht="12.75">
      <c r="A10" s="3" t="s">
        <v>61</v>
      </c>
      <c r="B10" s="9" t="s">
        <v>28</v>
      </c>
      <c r="C10" s="9" t="s">
        <v>28</v>
      </c>
      <c r="D10" s="9" t="s">
        <v>28</v>
      </c>
      <c r="E10" s="9" t="s">
        <v>28</v>
      </c>
      <c r="F10" s="9" t="s">
        <v>28</v>
      </c>
      <c r="G10" s="9" t="s">
        <v>28</v>
      </c>
      <c r="H10" s="9" t="s">
        <v>28</v>
      </c>
      <c r="I10" s="9" t="s">
        <v>28</v>
      </c>
    </row>
    <row r="11" spans="1:9" ht="12.75">
      <c r="A11" s="3" t="s">
        <v>62</v>
      </c>
      <c r="B11" s="9" t="s">
        <v>28</v>
      </c>
      <c r="C11" s="9" t="s">
        <v>28</v>
      </c>
      <c r="D11" s="9" t="s">
        <v>28</v>
      </c>
      <c r="E11" s="9" t="s">
        <v>28</v>
      </c>
      <c r="F11" s="9" t="s">
        <v>28</v>
      </c>
      <c r="G11" s="9" t="s">
        <v>28</v>
      </c>
      <c r="H11" s="9" t="s">
        <v>28</v>
      </c>
      <c r="I11" s="9" t="s">
        <v>28</v>
      </c>
    </row>
    <row r="12" spans="1:9" ht="12.75">
      <c r="A12" s="3" t="s">
        <v>63</v>
      </c>
      <c r="B12" s="9" t="s">
        <v>28</v>
      </c>
      <c r="C12" s="9" t="s">
        <v>28</v>
      </c>
      <c r="D12" s="9" t="s">
        <v>28</v>
      </c>
      <c r="E12" s="9" t="s">
        <v>28</v>
      </c>
      <c r="F12" s="9" t="s">
        <v>28</v>
      </c>
      <c r="G12" s="9" t="s">
        <v>28</v>
      </c>
      <c r="H12" s="9" t="s">
        <v>28</v>
      </c>
      <c r="I12" s="9" t="s">
        <v>28</v>
      </c>
    </row>
    <row r="13" spans="1:9" ht="12.75">
      <c r="A13" s="3" t="s">
        <v>32</v>
      </c>
      <c r="B13" s="9" t="s">
        <v>28</v>
      </c>
      <c r="C13" s="9" t="s">
        <v>28</v>
      </c>
      <c r="D13" s="9" t="s">
        <v>28</v>
      </c>
      <c r="E13" s="9" t="s">
        <v>28</v>
      </c>
      <c r="F13" s="9" t="s">
        <v>28</v>
      </c>
      <c r="G13" s="9" t="s">
        <v>28</v>
      </c>
      <c r="H13" s="9" t="s">
        <v>28</v>
      </c>
      <c r="I13" s="9" t="s">
        <v>28</v>
      </c>
    </row>
    <row r="14" spans="1:9" ht="12.75">
      <c r="A14" s="3" t="s">
        <v>76</v>
      </c>
      <c r="B14" s="9" t="s">
        <v>28</v>
      </c>
      <c r="C14" s="9" t="s">
        <v>28</v>
      </c>
      <c r="D14" s="9" t="s">
        <v>59</v>
      </c>
      <c r="E14" s="9" t="s">
        <v>59</v>
      </c>
      <c r="F14" s="9" t="s">
        <v>28</v>
      </c>
      <c r="G14" s="9" t="s">
        <v>28</v>
      </c>
      <c r="H14" s="9" t="s">
        <v>28</v>
      </c>
      <c r="I14" s="9" t="s">
        <v>28</v>
      </c>
    </row>
    <row r="15" spans="1:9" ht="12.75">
      <c r="A15" s="3" t="s">
        <v>33</v>
      </c>
      <c r="B15" s="9" t="s">
        <v>28</v>
      </c>
      <c r="C15" s="9" t="s">
        <v>28</v>
      </c>
      <c r="D15" s="9" t="s">
        <v>28</v>
      </c>
      <c r="E15" s="9" t="s">
        <v>28</v>
      </c>
      <c r="F15" s="9" t="s">
        <v>28</v>
      </c>
      <c r="G15" s="9" t="s">
        <v>28</v>
      </c>
      <c r="H15" s="9" t="s">
        <v>28</v>
      </c>
      <c r="I15" s="9" t="s">
        <v>28</v>
      </c>
    </row>
    <row r="16" spans="1:9" ht="12.75">
      <c r="A16" s="3" t="s">
        <v>34</v>
      </c>
      <c r="B16" s="9" t="s">
        <v>59</v>
      </c>
      <c r="C16" s="9" t="s">
        <v>59</v>
      </c>
      <c r="D16" s="9" t="s">
        <v>59</v>
      </c>
      <c r="E16" s="9" t="s">
        <v>59</v>
      </c>
      <c r="F16" s="9" t="s">
        <v>59</v>
      </c>
      <c r="G16" s="9" t="s">
        <v>59</v>
      </c>
      <c r="H16" s="9" t="s">
        <v>59</v>
      </c>
      <c r="I16" s="9" t="s">
        <v>59</v>
      </c>
    </row>
    <row r="17" spans="1:9" ht="12.75">
      <c r="A17" s="3" t="s">
        <v>35</v>
      </c>
      <c r="B17" s="9" t="s">
        <v>28</v>
      </c>
      <c r="C17" s="9" t="s">
        <v>28</v>
      </c>
      <c r="D17" s="9" t="s">
        <v>28</v>
      </c>
      <c r="E17" s="9" t="s">
        <v>28</v>
      </c>
      <c r="F17" s="9" t="s">
        <v>28</v>
      </c>
      <c r="G17" s="9" t="s">
        <v>28</v>
      </c>
      <c r="H17" s="9" t="s">
        <v>28</v>
      </c>
      <c r="I17" s="9" t="s">
        <v>28</v>
      </c>
    </row>
    <row r="18" spans="1:9" ht="12.75">
      <c r="A18" s="3" t="s">
        <v>60</v>
      </c>
      <c r="B18" s="9" t="s">
        <v>28</v>
      </c>
      <c r="C18" s="9" t="s">
        <v>28</v>
      </c>
      <c r="D18" s="9" t="s">
        <v>28</v>
      </c>
      <c r="E18" s="9" t="s">
        <v>28</v>
      </c>
      <c r="F18" s="9" t="s">
        <v>28</v>
      </c>
      <c r="G18" s="9" t="s">
        <v>28</v>
      </c>
      <c r="H18" s="9" t="s">
        <v>28</v>
      </c>
      <c r="I18" s="9" t="s">
        <v>28</v>
      </c>
    </row>
    <row r="19" spans="1:9" ht="12.75">
      <c r="A19" s="3" t="s">
        <v>36</v>
      </c>
      <c r="B19" s="9" t="s">
        <v>28</v>
      </c>
      <c r="C19" s="9" t="s">
        <v>28</v>
      </c>
      <c r="D19" s="9" t="s">
        <v>59</v>
      </c>
      <c r="E19" s="9" t="s">
        <v>59</v>
      </c>
      <c r="F19" s="9" t="s">
        <v>28</v>
      </c>
      <c r="G19" s="9" t="s">
        <v>28</v>
      </c>
      <c r="H19" s="9" t="s">
        <v>28</v>
      </c>
      <c r="I19" s="9" t="s">
        <v>28</v>
      </c>
    </row>
    <row r="20" spans="1:9" ht="12.75">
      <c r="A20" s="3" t="s">
        <v>37</v>
      </c>
      <c r="B20" s="9" t="s">
        <v>28</v>
      </c>
      <c r="C20" s="9" t="s">
        <v>28</v>
      </c>
      <c r="D20" s="9" t="s">
        <v>28</v>
      </c>
      <c r="E20" s="9" t="s">
        <v>28</v>
      </c>
      <c r="F20" s="9" t="s">
        <v>28</v>
      </c>
      <c r="G20" s="9" t="s">
        <v>28</v>
      </c>
      <c r="H20" s="9" t="s">
        <v>28</v>
      </c>
      <c r="I20" s="9" t="s">
        <v>28</v>
      </c>
    </row>
    <row r="21" spans="1:9" ht="12.75">
      <c r="A21" s="3" t="s">
        <v>38</v>
      </c>
      <c r="B21" s="9" t="s">
        <v>28</v>
      </c>
      <c r="C21" s="9" t="s">
        <v>28</v>
      </c>
      <c r="D21" s="9" t="s">
        <v>59</v>
      </c>
      <c r="E21" s="9" t="s">
        <v>59</v>
      </c>
      <c r="F21" s="9" t="s">
        <v>28</v>
      </c>
      <c r="G21" s="9" t="s">
        <v>28</v>
      </c>
      <c r="H21" s="9" t="s">
        <v>28</v>
      </c>
      <c r="I21" s="9" t="s">
        <v>28</v>
      </c>
    </row>
    <row r="22" spans="1:9" ht="12.75">
      <c r="A22" s="3" t="s">
        <v>39</v>
      </c>
      <c r="B22" s="9" t="s">
        <v>28</v>
      </c>
      <c r="C22" s="9" t="s">
        <v>28</v>
      </c>
      <c r="D22" s="9" t="s">
        <v>28</v>
      </c>
      <c r="E22" s="9" t="s">
        <v>28</v>
      </c>
      <c r="F22" s="9" t="s">
        <v>28</v>
      </c>
      <c r="G22" s="9" t="s">
        <v>28</v>
      </c>
      <c r="H22" s="9" t="s">
        <v>28</v>
      </c>
      <c r="I22" s="9" t="s">
        <v>28</v>
      </c>
    </row>
    <row r="23" spans="1:9" ht="12.75">
      <c r="A23" s="3" t="s">
        <v>64</v>
      </c>
      <c r="B23" s="9" t="s">
        <v>28</v>
      </c>
      <c r="C23" s="9" t="s">
        <v>28</v>
      </c>
      <c r="D23" s="9" t="s">
        <v>28</v>
      </c>
      <c r="E23" s="9" t="s">
        <v>28</v>
      </c>
      <c r="F23" s="9" t="s">
        <v>28</v>
      </c>
      <c r="G23" s="9" t="s">
        <v>28</v>
      </c>
      <c r="H23" s="9" t="s">
        <v>28</v>
      </c>
      <c r="I23" s="9" t="s">
        <v>28</v>
      </c>
    </row>
    <row r="24" spans="1:9" ht="12.75">
      <c r="A24" s="3" t="s">
        <v>40</v>
      </c>
      <c r="B24" s="9" t="s">
        <v>28</v>
      </c>
      <c r="C24" s="9" t="s">
        <v>28</v>
      </c>
      <c r="D24" s="9" t="s">
        <v>59</v>
      </c>
      <c r="E24" s="9" t="s">
        <v>59</v>
      </c>
      <c r="F24" s="9" t="s">
        <v>28</v>
      </c>
      <c r="G24" s="9" t="s">
        <v>28</v>
      </c>
      <c r="H24" s="9" t="s">
        <v>28</v>
      </c>
      <c r="I24" s="9" t="s">
        <v>28</v>
      </c>
    </row>
    <row r="25" spans="1:9" ht="12.75">
      <c r="A25" s="3" t="s">
        <v>77</v>
      </c>
      <c r="B25" s="9" t="s">
        <v>28</v>
      </c>
      <c r="C25" s="9" t="s">
        <v>28</v>
      </c>
      <c r="D25" s="9" t="s">
        <v>28</v>
      </c>
      <c r="E25" s="9" t="s">
        <v>28</v>
      </c>
      <c r="F25" s="9" t="s">
        <v>28</v>
      </c>
      <c r="G25" s="9" t="s">
        <v>28</v>
      </c>
      <c r="H25" s="9" t="s">
        <v>28</v>
      </c>
      <c r="I25" s="9" t="s">
        <v>28</v>
      </c>
    </row>
    <row r="26" spans="1:9" ht="12.75">
      <c r="A26" s="3" t="s">
        <v>41</v>
      </c>
      <c r="B26" s="9" t="s">
        <v>28</v>
      </c>
      <c r="C26" s="9" t="s">
        <v>28</v>
      </c>
      <c r="D26" s="9" t="s">
        <v>28</v>
      </c>
      <c r="E26" s="9" t="s">
        <v>28</v>
      </c>
      <c r="F26" s="9" t="s">
        <v>28</v>
      </c>
      <c r="G26" s="9" t="s">
        <v>28</v>
      </c>
      <c r="H26" s="9" t="s">
        <v>28</v>
      </c>
      <c r="I26" s="9" t="s">
        <v>28</v>
      </c>
    </row>
    <row r="27" spans="1:9" ht="12.75">
      <c r="A27" s="3" t="s">
        <v>42</v>
      </c>
      <c r="B27" s="9" t="s">
        <v>28</v>
      </c>
      <c r="C27" s="9" t="s">
        <v>28</v>
      </c>
      <c r="D27" s="9" t="s">
        <v>28</v>
      </c>
      <c r="E27" s="9" t="s">
        <v>28</v>
      </c>
      <c r="F27" s="9" t="s">
        <v>28</v>
      </c>
      <c r="G27" s="9" t="s">
        <v>28</v>
      </c>
      <c r="H27" s="9" t="s">
        <v>28</v>
      </c>
      <c r="I27" s="9" t="s">
        <v>28</v>
      </c>
    </row>
    <row r="28" spans="1:9" ht="12.75">
      <c r="A28" s="3" t="s">
        <v>43</v>
      </c>
      <c r="B28" s="9" t="s">
        <v>28</v>
      </c>
      <c r="C28" s="9" t="s">
        <v>28</v>
      </c>
      <c r="D28" s="9" t="s">
        <v>59</v>
      </c>
      <c r="E28" s="9" t="s">
        <v>59</v>
      </c>
      <c r="F28" s="9" t="s">
        <v>28</v>
      </c>
      <c r="G28" s="9" t="s">
        <v>28</v>
      </c>
      <c r="H28" s="9" t="s">
        <v>28</v>
      </c>
      <c r="I28" s="9" t="s">
        <v>28</v>
      </c>
    </row>
    <row r="29" spans="1:9" ht="12.75">
      <c r="A29" s="3" t="s">
        <v>65</v>
      </c>
      <c r="B29" s="9" t="s">
        <v>28</v>
      </c>
      <c r="C29" s="9" t="s">
        <v>28</v>
      </c>
      <c r="D29" s="9" t="s">
        <v>28</v>
      </c>
      <c r="E29" s="9" t="s">
        <v>28</v>
      </c>
      <c r="F29" s="9" t="s">
        <v>28</v>
      </c>
      <c r="G29" s="9" t="s">
        <v>28</v>
      </c>
      <c r="H29" s="9" t="s">
        <v>28</v>
      </c>
      <c r="I29" s="9" t="s">
        <v>28</v>
      </c>
    </row>
    <row r="30" spans="1:9" ht="12.75">
      <c r="A30" s="3" t="s">
        <v>66</v>
      </c>
      <c r="B30" s="9" t="s">
        <v>28</v>
      </c>
      <c r="C30" s="9" t="s">
        <v>28</v>
      </c>
      <c r="D30" s="9" t="s">
        <v>28</v>
      </c>
      <c r="E30" s="9" t="s">
        <v>28</v>
      </c>
      <c r="F30" s="9" t="s">
        <v>28</v>
      </c>
      <c r="G30" s="9" t="s">
        <v>28</v>
      </c>
      <c r="H30" s="9" t="s">
        <v>28</v>
      </c>
      <c r="I30" s="9" t="s">
        <v>28</v>
      </c>
    </row>
    <row r="31" spans="1:9" ht="12.75">
      <c r="A31" s="3" t="s">
        <v>44</v>
      </c>
      <c r="B31" s="9" t="s">
        <v>59</v>
      </c>
      <c r="C31" s="9" t="s">
        <v>59</v>
      </c>
      <c r="D31" s="9" t="s">
        <v>59</v>
      </c>
      <c r="E31" s="9" t="s">
        <v>59</v>
      </c>
      <c r="F31" s="9" t="s">
        <v>59</v>
      </c>
      <c r="G31" s="9" t="s">
        <v>59</v>
      </c>
      <c r="H31" s="9" t="s">
        <v>59</v>
      </c>
      <c r="I31" s="9" t="s">
        <v>59</v>
      </c>
    </row>
    <row r="32" spans="1:9" ht="12.75">
      <c r="A32" s="3" t="s">
        <v>45</v>
      </c>
      <c r="B32" s="9" t="s">
        <v>59</v>
      </c>
      <c r="C32" s="9" t="s">
        <v>59</v>
      </c>
      <c r="D32" s="9" t="s">
        <v>59</v>
      </c>
      <c r="E32" s="9" t="s">
        <v>59</v>
      </c>
      <c r="F32" s="9" t="s">
        <v>59</v>
      </c>
      <c r="G32" s="9" t="s">
        <v>59</v>
      </c>
      <c r="H32" s="9" t="s">
        <v>59</v>
      </c>
      <c r="I32" s="9" t="s">
        <v>59</v>
      </c>
    </row>
    <row r="33" spans="1:9" ht="12.75">
      <c r="A33" s="3" t="s">
        <v>46</v>
      </c>
      <c r="B33" s="9" t="s">
        <v>59</v>
      </c>
      <c r="C33" s="9" t="s">
        <v>59</v>
      </c>
      <c r="D33" s="9" t="s">
        <v>59</v>
      </c>
      <c r="E33" s="9" t="s">
        <v>59</v>
      </c>
      <c r="F33" s="9" t="s">
        <v>59</v>
      </c>
      <c r="G33" s="9" t="s">
        <v>59</v>
      </c>
      <c r="H33" s="9" t="s">
        <v>59</v>
      </c>
      <c r="I33" s="9" t="s">
        <v>59</v>
      </c>
    </row>
    <row r="34" spans="1:9" ht="12.75">
      <c r="A34" s="3" t="s">
        <v>47</v>
      </c>
      <c r="B34" s="9" t="s">
        <v>59</v>
      </c>
      <c r="C34" s="9" t="s">
        <v>28</v>
      </c>
      <c r="D34" s="9" t="s">
        <v>59</v>
      </c>
      <c r="E34" s="9" t="s">
        <v>59</v>
      </c>
      <c r="F34" s="9" t="s">
        <v>59</v>
      </c>
      <c r="G34" s="9" t="s">
        <v>59</v>
      </c>
      <c r="H34" s="9" t="s">
        <v>59</v>
      </c>
      <c r="I34" s="9" t="s">
        <v>59</v>
      </c>
    </row>
    <row r="37" ht="12.75">
      <c r="A37" s="5" t="s">
        <v>97</v>
      </c>
    </row>
  </sheetData>
  <sheetProtection/>
  <mergeCells count="3">
    <mergeCell ref="A1:I1"/>
    <mergeCell ref="A2:C2"/>
    <mergeCell ref="A3:G3"/>
  </mergeCells>
  <hyperlinks>
    <hyperlink ref="A37" r:id="rId1" display="© Commonwealth of Australia 2011"/>
  </hyperlinks>
  <printOptions/>
  <pageMargins left="0.7875" right="0.7875" top="1.025" bottom="1.025" header="0.7875" footer="0.7875"/>
  <pageSetup fitToWidth="0" fitToHeight="1" horizontalDpi="300" verticalDpi="300" orientation="landscape" paperSize="9" scale="71" r:id="rId3"/>
  <headerFooter alignWithMargins="0">
    <oddHeader>&amp;C&amp;A</oddHeader>
    <oddFooter>&amp;CPage 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zoomScalePageLayoutView="0" workbookViewId="0" topLeftCell="A1">
      <pane xSplit="1" ySplit="5" topLeftCell="B17" activePane="bottomRight" state="frozen"/>
      <selection pane="topLeft" activeCell="A3" sqref="A3:C3"/>
      <selection pane="topRight" activeCell="A3" sqref="A3:C3"/>
      <selection pane="bottomLeft" activeCell="A3" sqref="A3:C3"/>
      <selection pane="bottomRight" activeCell="A2" sqref="A2:H2"/>
    </sheetView>
  </sheetViews>
  <sheetFormatPr defaultColWidth="11.57421875" defaultRowHeight="12.75"/>
  <cols>
    <col min="1" max="1" width="38.8515625" style="0" customWidth="1"/>
    <col min="2" max="2" width="12.28125" style="8" customWidth="1"/>
    <col min="3" max="3" width="13.28125" style="0" customWidth="1"/>
    <col min="4" max="4" width="11.57421875" style="8" customWidth="1"/>
    <col min="5" max="6" width="12.7109375" style="8" customWidth="1"/>
    <col min="7" max="9" width="11.57421875" style="8" customWidth="1"/>
    <col min="10" max="10" width="12.7109375" style="8" customWidth="1"/>
    <col min="11" max="11" width="13.140625" style="8" customWidth="1"/>
    <col min="12" max="12" width="12.421875" style="8" customWidth="1"/>
    <col min="13" max="14" width="11.57421875" style="8" customWidth="1"/>
    <col min="15" max="16" width="14.57421875" style="8" customWidth="1"/>
    <col min="17" max="18" width="11.57421875" style="8" customWidth="1"/>
    <col min="19" max="19" width="15.140625" style="8" customWidth="1"/>
    <col min="20" max="20" width="14.140625" style="8" customWidth="1"/>
    <col min="21" max="21" width="11.57421875" style="8" customWidth="1"/>
  </cols>
  <sheetData>
    <row r="1" spans="1:27" ht="67.5" customHeight="1">
      <c r="A1" s="28" t="s">
        <v>94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8" ht="22.5" customHeight="1">
      <c r="A2" s="30" t="s">
        <v>95</v>
      </c>
      <c r="B2" s="30"/>
      <c r="C2" s="30"/>
      <c r="D2" s="30"/>
      <c r="E2" s="30"/>
      <c r="F2" s="30"/>
      <c r="G2" s="30"/>
      <c r="H2" s="30"/>
    </row>
    <row r="3" spans="1:12" ht="12.75">
      <c r="A3" s="33" t="s">
        <v>105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24" ht="24" customHeight="1">
      <c r="A4" s="4" t="s">
        <v>55</v>
      </c>
      <c r="C4" s="4"/>
      <c r="T4" s="15"/>
      <c r="V4" s="8"/>
      <c r="W4" s="8"/>
      <c r="X4" s="8"/>
    </row>
    <row r="5" spans="1:27" ht="75" customHeight="1">
      <c r="A5" s="6"/>
      <c r="B5" s="11" t="str">
        <f>HYPERLINK("http://www.abs.gov.au/AUSSTATS/subscriber.nsf/LookupAttach/6250.0Data+Cubes-14.06.171/$File/62500DO001_201611.xls"," Characteristics of Recent Migrants 2016")</f>
        <v> Characteristics of Recent Migrants 2016</v>
      </c>
      <c r="C5" s="11" t="str">
        <f>HYPERLINK(" http://www.abs.gov.au/AUSSTATS/subscriber.nsf/LookupAttach/6250.0Data+Cubes-30.06.141/$File/62500DO001_201311.xls"," Characteristics of Recent Migrants 2013")</f>
        <v> Characteristics of Recent Migrants 2013</v>
      </c>
      <c r="D5" s="11" t="str">
        <f>HYPERLINK("http://www.abs.gov.au/ausstats/subscriber.nsf/LookupAttach/6250.0Data+Cubes-03.06.111/$File/62500Do001_201011replacement.xls"," Characteristics of Recent Migrants 2010")</f>
        <v> Characteristics of Recent Migrants 2010</v>
      </c>
      <c r="E5" s="11" t="str">
        <f>HYPERLINK("http://www.abs.gov.au/ausstats/Subscriber.nsf/LookupAttach/6227.0Data+Cubes-29.11.161/$File/62270Do001_201605.xls","Education and Work 2016")</f>
        <v>Education and Work 2016</v>
      </c>
      <c r="F5" s="11" t="str">
        <f>HYPERLINK("http://www.abs.gov.au/ausstats/subscriber.nsf/LookupAttach/3415.0Data+Cubes-28.06.16142/$File/34150DS0088_2015_Education and Work_Migrants.xls","Education and Work 2015")</f>
        <v>Education and Work 2015</v>
      </c>
      <c r="G5" s="11" t="str">
        <f>HYPERLINK("http://www.abs.gov.au/ausstats/subscriber.nsf/LookupAttach/3415.0Data+Cubes-19.08.15141/$File/34150DS0086_2013_Education and Work_Migrants.xls","Education and Work 2013")</f>
        <v>Education and Work 2013</v>
      </c>
      <c r="H5" s="11" t="str">
        <f>HYPERLINK("http://www.abs.gov.au/ausstats/subscriber.nsf/LookupAttach/3415.0Data+Cubes-29.06.1125/$File/34150DS0051_2010_Education and Work_Migrants.xls","Education and Work 2010")</f>
        <v>Education and Work 2010</v>
      </c>
      <c r="I5" s="11" t="str">
        <f>HYPERLINK("http://www.abs.gov.au/ausstats/subscriber.nsf/LookupAttach/3415.0Data+Cubes-29.06.1126/$File/34150DS0034_2007_Educ and Work_Migrants.xls","Education and Work 2007")</f>
        <v>Education and Work 2007</v>
      </c>
      <c r="J5" s="11" t="str">
        <f>HYPERLINK("http://www.abs.gov.au/ausstats/subscriber.nsf/LookupAttach/3415.0Data+Cubes-29.06.1127/$File/34150DS0006_2006_SEW_Migrants.xls","Education and Work 2006")</f>
        <v>Education and Work 2006</v>
      </c>
      <c r="K5" s="11" t="str">
        <f>HYPERLINK("http://www.abs.gov.au/ausstats/subscriber.nsf/LookupAttach/3415.0Data+Cubes-29.06.1128/$File/34150DS0028_2006_EEBTUM_Migrants.xls","Employee Earnings Benefits and Trade Union Membership 2006")</f>
        <v>Employee Earnings Benefits and Trade Union Membership 2006</v>
      </c>
      <c r="L5" s="11" t="str">
        <f>HYPERLINK("http://www.abs.gov.au/ausstats/subscriber.nsf/LookupAttach/3415.0Data+Cubes-29.06.1129/$File/34150DS0056_2007_SEARS_Superannuation_Migrants.xls","Employment Arrangements Retirement and Superannuation 2007")</f>
        <v>Employment Arrangements Retirement and Superannuation 2007</v>
      </c>
      <c r="M5" s="11" t="str">
        <f>HYPERLINK("http://www.abs.gov.au/ausstats/subscriber.nsf/LookupAttach/3415.0Data+Cubes-29.06.1130/$File/34150DS0050_2009_Forms_of_Employment_Migrants.xls","Forms of Employment 2009")</f>
        <v>Forms of Employment 2009</v>
      </c>
      <c r="N5" s="11" t="str">
        <f>HYPERLINK("http://www.abs.gov.au/ausstats/subscriber.nsf/LookupAttach/3415.0Data+Cubes-29.06.1131/$File/34150DS0031_2007_FOE_Migrants.xls","Forms of Employment 2007")</f>
        <v>Forms of Employment 2007</v>
      </c>
      <c r="O5" s="11" t="str">
        <f>HYPERLINK("http://www.abs.gov.au/ausstats/subscriber.nsf/LookupAttach/3415.0Data+Cubes-29.06.1137/$File/34150DS0010_2006_JSE_Migrants.xls","Job Search Experience 2006")</f>
        <v>Job Search Experience 2006</v>
      </c>
      <c r="P5" s="11" t="str">
        <f>HYPERLINK("http://www.abs.gov.au/ausstats/subscriber.nsf/LookupAttach/3415.0Data+Cubes-29.06.1138/$File/34150DS0011_2007_LFS_Migrants.xls","Labour Force 2007")</f>
        <v>Labour Force 2007</v>
      </c>
      <c r="Q5" s="11" t="str">
        <f>HYPERLINK("http://www.abs.gov.au/ausstats/subscriber.nsf/LookupAttach/3415.0Data+Cubes-29.06.1139/$File/34150DS0024_2007_LFS_CoRMS_Migrants.xls","Labour Force Status and Other Characteristics of Recent Migrants 2007")</f>
        <v>Labour Force Status and Other Characteristics of Recent Migrants 2007</v>
      </c>
      <c r="R5" s="11" t="str">
        <f>HYPERLINK("http://www.abs.gov.au/ausstats/subscriber.nsf/LookupAttach/3415.0Data+Cubes-29.06.1140/$File/34150DS0012_2004_CoMS_Migrants.xls","Labour Force Status and Other Characteristics of Migrants 2004")</f>
        <v>Labour Force Status and Other Characteristics of Migrants 2004</v>
      </c>
      <c r="S5" s="11" t="str">
        <f>HYPERLINK("http://www.abs.gov.au/ausstats/subscriber.nsf/LookupAttach/3415.0Data+Cubes-29.06.1141/$File/34150DS0052_2010_Labour_Mobility_Migrants.xls","Labour Mobility 2010")</f>
        <v>Labour Mobility 2010</v>
      </c>
      <c r="T5" s="11" t="str">
        <f>HYPERLINK("http://www.abs.gov.au/ausstats/subscriber.nsf/LookupAttach/3415.0Data+Cubes-26.07.12295/$File/34150DS0073_2010-11_Learning and Work_Migrants.xls","Learning and Work 2010-11")</f>
        <v>Learning and Work 2010-11</v>
      </c>
      <c r="U5" s="11" t="str">
        <f>HYPERLINK("http://www.abs.gov.au/ausstats/subscriber.nsf/LookupAttach/3415.0Data+Cubes-26.07.12350/$File/34150DS0068_2011_PNILF_Migrants.xls","Persons Not in the Labour Force 2011")</f>
        <v>Persons Not in the Labour Force 2011</v>
      </c>
      <c r="V5" s="11" t="str">
        <f>HYPERLINK("http://www.abs.gov.au/ausstats/subscriber.nsf/LookupAttach/3415.0Data+Cubes-29.06.1149/$File/34150DS0033_2007_PNILF_Migrants.xls","Persons Not in the Labour Force 2007")</f>
        <v>Persons Not in the Labour Force 2007</v>
      </c>
      <c r="W5" s="11" t="str">
        <f>HYPERLINK("http://www.abs.gov.au/ausstats/subscriber.nsf/LookupAttach/4235.0Data+Cubes-22.06.164/$File/42350Do004_2015.xls","Qualifications and Work 2015")</f>
        <v>Qualifications and Work 2015</v>
      </c>
      <c r="X5" s="11" t="str">
        <f>HYPERLINK("http://www.abs.gov.au/ausstats/subscriber.nsf/LookupAttach/3415.0Data+Cubes-26.07.12390/$File/34150DS0070_2011_UEW_Migrants.xls","Underemployed Workers 2011")</f>
        <v>Underemployed Workers 2011</v>
      </c>
      <c r="Y5" s="11" t="str">
        <f>HYPERLINK("http://www.abs.gov.au/ausstats/subscriber.nsf/LookupAttach/3415.0Data+Cubes-29.06.1152/$File/34150DS0036_2007_UEW_Migrants.xls","Underemployed Workers 2007")</f>
        <v>Underemployed Workers 2007</v>
      </c>
      <c r="Z5" s="11" t="str">
        <f>HYPERLINK("http://www.abs.gov.au/ausstats/subscriber.nsf/LookupAttach/3415.0Data+Cubes-29.06.1155/$File/34150DS0039_2006_WTA_Migrants.xls","Working Time Arrangements 2006")</f>
        <v>Working Time Arrangements 2006</v>
      </c>
      <c r="AA5" s="11" t="str">
        <f>HYPERLINK("http://www.abs.gov.au/ausstats/subscriber.nsf/LookupAttach/3415.0Data+Cubes-29.06.1154/$File/34150DS0038_2007_WSCLA_Migrants.xls","Work in Selected Culture and Leisure Activities 2007")</f>
        <v>Work in Selected Culture and Leisure Activities 2007</v>
      </c>
    </row>
    <row r="6" spans="1:27" ht="12.75">
      <c r="A6" s="3" t="s">
        <v>27</v>
      </c>
      <c r="B6" s="9" t="s">
        <v>59</v>
      </c>
      <c r="C6" s="9" t="s">
        <v>59</v>
      </c>
      <c r="D6" s="9" t="s">
        <v>59</v>
      </c>
      <c r="E6" s="9" t="s">
        <v>59</v>
      </c>
      <c r="F6" s="9" t="s">
        <v>59</v>
      </c>
      <c r="G6" s="9" t="s">
        <v>59</v>
      </c>
      <c r="H6" s="9" t="s">
        <v>59</v>
      </c>
      <c r="I6" s="9" t="s">
        <v>59</v>
      </c>
      <c r="J6" s="9" t="s">
        <v>59</v>
      </c>
      <c r="K6" s="9" t="s">
        <v>59</v>
      </c>
      <c r="L6" s="9" t="s">
        <v>59</v>
      </c>
      <c r="M6" s="9" t="s">
        <v>59</v>
      </c>
      <c r="N6" s="9" t="s">
        <v>59</v>
      </c>
      <c r="O6" s="9" t="s">
        <v>59</v>
      </c>
      <c r="P6" s="9" t="s">
        <v>59</v>
      </c>
      <c r="Q6" s="9" t="s">
        <v>59</v>
      </c>
      <c r="R6" s="9" t="s">
        <v>59</v>
      </c>
      <c r="S6" s="9" t="s">
        <v>59</v>
      </c>
      <c r="T6" s="9" t="s">
        <v>59</v>
      </c>
      <c r="U6" s="9" t="s">
        <v>59</v>
      </c>
      <c r="V6" s="9" t="s">
        <v>59</v>
      </c>
      <c r="W6" s="9" t="s">
        <v>59</v>
      </c>
      <c r="X6" s="9" t="s">
        <v>59</v>
      </c>
      <c r="Y6" s="9" t="s">
        <v>59</v>
      </c>
      <c r="Z6" s="9" t="s">
        <v>59</v>
      </c>
      <c r="AA6" s="9" t="s">
        <v>59</v>
      </c>
    </row>
    <row r="7" spans="1:27" ht="12.75">
      <c r="A7" s="3" t="s">
        <v>29</v>
      </c>
      <c r="B7" s="9" t="s">
        <v>28</v>
      </c>
      <c r="C7" s="9" t="s">
        <v>28</v>
      </c>
      <c r="D7" s="9" t="s">
        <v>28</v>
      </c>
      <c r="E7" s="9" t="s">
        <v>28</v>
      </c>
      <c r="F7" s="9" t="s">
        <v>28</v>
      </c>
      <c r="G7" s="9" t="s">
        <v>28</v>
      </c>
      <c r="H7" s="9" t="s">
        <v>28</v>
      </c>
      <c r="I7" s="9" t="s">
        <v>28</v>
      </c>
      <c r="J7" s="9" t="s">
        <v>28</v>
      </c>
      <c r="K7" s="9" t="s">
        <v>28</v>
      </c>
      <c r="L7" s="9" t="s">
        <v>28</v>
      </c>
      <c r="M7" s="9" t="s">
        <v>28</v>
      </c>
      <c r="N7" s="9" t="s">
        <v>28</v>
      </c>
      <c r="O7" s="9" t="s">
        <v>28</v>
      </c>
      <c r="P7" s="9" t="s">
        <v>28</v>
      </c>
      <c r="Q7" s="9" t="s">
        <v>28</v>
      </c>
      <c r="R7" s="9" t="s">
        <v>28</v>
      </c>
      <c r="S7" s="9" t="s">
        <v>28</v>
      </c>
      <c r="T7" s="9" t="s">
        <v>28</v>
      </c>
      <c r="U7" s="9" t="s">
        <v>28</v>
      </c>
      <c r="V7" s="9" t="s">
        <v>28</v>
      </c>
      <c r="W7" s="9" t="s">
        <v>28</v>
      </c>
      <c r="X7" s="9" t="s">
        <v>28</v>
      </c>
      <c r="Y7" s="9" t="s">
        <v>28</v>
      </c>
      <c r="Z7" s="9" t="s">
        <v>28</v>
      </c>
      <c r="AA7" s="9" t="s">
        <v>28</v>
      </c>
    </row>
    <row r="8" spans="1:27" ht="12.75">
      <c r="A8" s="3" t="s">
        <v>30</v>
      </c>
      <c r="B8" s="9" t="s">
        <v>28</v>
      </c>
      <c r="C8" s="9" t="s">
        <v>28</v>
      </c>
      <c r="D8" s="9" t="s">
        <v>28</v>
      </c>
      <c r="E8" s="9" t="s">
        <v>28</v>
      </c>
      <c r="F8" s="9" t="s">
        <v>28</v>
      </c>
      <c r="G8" s="9" t="s">
        <v>28</v>
      </c>
      <c r="H8" s="9" t="s">
        <v>28</v>
      </c>
      <c r="I8" s="9" t="s">
        <v>28</v>
      </c>
      <c r="J8" s="9" t="s">
        <v>28</v>
      </c>
      <c r="K8" s="9" t="s">
        <v>28</v>
      </c>
      <c r="L8" s="9" t="s">
        <v>28</v>
      </c>
      <c r="M8" s="9" t="s">
        <v>28</v>
      </c>
      <c r="N8" s="9" t="s">
        <v>28</v>
      </c>
      <c r="O8" s="9" t="s">
        <v>28</v>
      </c>
      <c r="P8" s="9" t="s">
        <v>28</v>
      </c>
      <c r="Q8" s="9" t="s">
        <v>28</v>
      </c>
      <c r="R8" s="9" t="s">
        <v>28</v>
      </c>
      <c r="S8" s="9" t="s">
        <v>28</v>
      </c>
      <c r="T8" s="9" t="s">
        <v>28</v>
      </c>
      <c r="U8" s="9" t="s">
        <v>28</v>
      </c>
      <c r="V8" s="9" t="s">
        <v>28</v>
      </c>
      <c r="W8" s="9" t="s">
        <v>28</v>
      </c>
      <c r="X8" s="9" t="s">
        <v>28</v>
      </c>
      <c r="Y8" s="9" t="s">
        <v>28</v>
      </c>
      <c r="Z8" s="9" t="s">
        <v>28</v>
      </c>
      <c r="AA8" s="9" t="s">
        <v>28</v>
      </c>
    </row>
    <row r="9" spans="1:27" ht="12.75">
      <c r="A9" s="3" t="s">
        <v>31</v>
      </c>
      <c r="B9" s="9" t="s">
        <v>28</v>
      </c>
      <c r="C9" s="9" t="s">
        <v>28</v>
      </c>
      <c r="D9" s="9" t="s">
        <v>28</v>
      </c>
      <c r="E9" s="9" t="s">
        <v>28</v>
      </c>
      <c r="F9" s="9" t="s">
        <v>28</v>
      </c>
      <c r="G9" s="9" t="s">
        <v>28</v>
      </c>
      <c r="H9" s="9" t="s">
        <v>28</v>
      </c>
      <c r="I9" s="9" t="s">
        <v>28</v>
      </c>
      <c r="J9" s="9" t="s">
        <v>28</v>
      </c>
      <c r="K9" s="9" t="s">
        <v>28</v>
      </c>
      <c r="L9" s="9" t="s">
        <v>28</v>
      </c>
      <c r="M9" s="9" t="s">
        <v>28</v>
      </c>
      <c r="N9" s="9" t="s">
        <v>28</v>
      </c>
      <c r="O9" s="9" t="s">
        <v>28</v>
      </c>
      <c r="P9" s="9" t="s">
        <v>28</v>
      </c>
      <c r="Q9" s="9" t="s">
        <v>28</v>
      </c>
      <c r="R9" s="9" t="s">
        <v>28</v>
      </c>
      <c r="S9" s="9" t="s">
        <v>28</v>
      </c>
      <c r="T9" s="9" t="s">
        <v>28</v>
      </c>
      <c r="U9" s="9" t="s">
        <v>28</v>
      </c>
      <c r="V9" s="9" t="s">
        <v>28</v>
      </c>
      <c r="W9" s="9" t="s">
        <v>28</v>
      </c>
      <c r="X9" s="9" t="s">
        <v>28</v>
      </c>
      <c r="Y9" s="9" t="s">
        <v>28</v>
      </c>
      <c r="Z9" s="9" t="s">
        <v>28</v>
      </c>
      <c r="AA9" s="9" t="s">
        <v>28</v>
      </c>
    </row>
    <row r="10" spans="1:27" ht="12.75">
      <c r="A10" s="3" t="s">
        <v>61</v>
      </c>
      <c r="B10" s="9" t="s">
        <v>28</v>
      </c>
      <c r="C10" s="9" t="s">
        <v>28</v>
      </c>
      <c r="D10" s="9" t="s">
        <v>28</v>
      </c>
      <c r="E10" s="9" t="s">
        <v>28</v>
      </c>
      <c r="F10" s="9" t="s">
        <v>28</v>
      </c>
      <c r="G10" s="9" t="s">
        <v>28</v>
      </c>
      <c r="H10" s="9" t="s">
        <v>28</v>
      </c>
      <c r="I10" s="9" t="s">
        <v>28</v>
      </c>
      <c r="J10" s="9" t="s">
        <v>28</v>
      </c>
      <c r="K10" s="9" t="s">
        <v>28</v>
      </c>
      <c r="L10" s="9" t="s">
        <v>28</v>
      </c>
      <c r="M10" s="9" t="s">
        <v>28</v>
      </c>
      <c r="N10" s="9" t="s">
        <v>28</v>
      </c>
      <c r="O10" s="9" t="s">
        <v>28</v>
      </c>
      <c r="P10" s="9" t="s">
        <v>28</v>
      </c>
      <c r="Q10" s="9" t="s">
        <v>28</v>
      </c>
      <c r="R10" s="9" t="s">
        <v>28</v>
      </c>
      <c r="S10" s="9" t="s">
        <v>28</v>
      </c>
      <c r="T10" s="9" t="s">
        <v>28</v>
      </c>
      <c r="U10" s="9" t="s">
        <v>28</v>
      </c>
      <c r="V10" s="9" t="s">
        <v>28</v>
      </c>
      <c r="W10" s="9" t="s">
        <v>28</v>
      </c>
      <c r="X10" s="9" t="s">
        <v>28</v>
      </c>
      <c r="Y10" s="9" t="s">
        <v>28</v>
      </c>
      <c r="Z10" s="9" t="s">
        <v>28</v>
      </c>
      <c r="AA10" s="9" t="s">
        <v>28</v>
      </c>
    </row>
    <row r="11" spans="1:27" ht="12.75">
      <c r="A11" s="3" t="s">
        <v>62</v>
      </c>
      <c r="B11" s="9" t="s">
        <v>28</v>
      </c>
      <c r="C11" s="9" t="s">
        <v>28</v>
      </c>
      <c r="D11" s="9" t="s">
        <v>28</v>
      </c>
      <c r="E11" s="9" t="s">
        <v>28</v>
      </c>
      <c r="F11" s="9" t="s">
        <v>28</v>
      </c>
      <c r="G11" s="9" t="s">
        <v>28</v>
      </c>
      <c r="H11" s="9" t="s">
        <v>28</v>
      </c>
      <c r="I11" s="9" t="s">
        <v>28</v>
      </c>
      <c r="J11" s="9" t="s">
        <v>28</v>
      </c>
      <c r="K11" s="9" t="s">
        <v>28</v>
      </c>
      <c r="L11" s="9" t="s">
        <v>28</v>
      </c>
      <c r="M11" s="9" t="s">
        <v>28</v>
      </c>
      <c r="N11" s="9" t="s">
        <v>28</v>
      </c>
      <c r="O11" s="9" t="s">
        <v>28</v>
      </c>
      <c r="P11" s="9" t="s">
        <v>28</v>
      </c>
      <c r="Q11" s="9" t="s">
        <v>28</v>
      </c>
      <c r="R11" s="9" t="s">
        <v>28</v>
      </c>
      <c r="S11" s="9" t="s">
        <v>28</v>
      </c>
      <c r="T11" s="9" t="s">
        <v>28</v>
      </c>
      <c r="U11" s="9" t="s">
        <v>28</v>
      </c>
      <c r="V11" s="9" t="s">
        <v>28</v>
      </c>
      <c r="W11" s="9" t="s">
        <v>28</v>
      </c>
      <c r="X11" s="9" t="s">
        <v>28</v>
      </c>
      <c r="Y11" s="9" t="s">
        <v>28</v>
      </c>
      <c r="Z11" s="9" t="s">
        <v>28</v>
      </c>
      <c r="AA11" s="9" t="s">
        <v>28</v>
      </c>
    </row>
    <row r="12" spans="1:27" ht="12.75">
      <c r="A12" s="3" t="s">
        <v>63</v>
      </c>
      <c r="B12" s="9" t="s">
        <v>28</v>
      </c>
      <c r="C12" s="9" t="s">
        <v>28</v>
      </c>
      <c r="D12" s="9" t="s">
        <v>28</v>
      </c>
      <c r="E12" s="9" t="s">
        <v>28</v>
      </c>
      <c r="F12" s="9" t="s">
        <v>28</v>
      </c>
      <c r="G12" s="9" t="s">
        <v>28</v>
      </c>
      <c r="H12" s="9" t="s">
        <v>28</v>
      </c>
      <c r="I12" s="9" t="s">
        <v>28</v>
      </c>
      <c r="J12" s="9" t="s">
        <v>28</v>
      </c>
      <c r="K12" s="9" t="s">
        <v>28</v>
      </c>
      <c r="L12" s="9" t="s">
        <v>28</v>
      </c>
      <c r="M12" s="9" t="s">
        <v>28</v>
      </c>
      <c r="N12" s="9" t="s">
        <v>28</v>
      </c>
      <c r="O12" s="9" t="s">
        <v>28</v>
      </c>
      <c r="P12" s="9" t="s">
        <v>28</v>
      </c>
      <c r="Q12" s="9" t="s">
        <v>28</v>
      </c>
      <c r="R12" s="9" t="s">
        <v>28</v>
      </c>
      <c r="S12" s="9" t="s">
        <v>28</v>
      </c>
      <c r="T12" s="9" t="s">
        <v>28</v>
      </c>
      <c r="U12" s="9" t="s">
        <v>28</v>
      </c>
      <c r="V12" s="9" t="s">
        <v>28</v>
      </c>
      <c r="W12" s="9" t="s">
        <v>28</v>
      </c>
      <c r="X12" s="9" t="s">
        <v>28</v>
      </c>
      <c r="Y12" s="9" t="s">
        <v>28</v>
      </c>
      <c r="Z12" s="9" t="s">
        <v>28</v>
      </c>
      <c r="AA12" s="9" t="s">
        <v>28</v>
      </c>
    </row>
    <row r="13" spans="1:27" ht="12.75">
      <c r="A13" s="3" t="s">
        <v>32</v>
      </c>
      <c r="B13" s="9" t="s">
        <v>28</v>
      </c>
      <c r="C13" s="9" t="s">
        <v>28</v>
      </c>
      <c r="D13" s="9" t="s">
        <v>28</v>
      </c>
      <c r="E13" s="9" t="s">
        <v>28</v>
      </c>
      <c r="F13" s="9" t="s">
        <v>28</v>
      </c>
      <c r="G13" s="9" t="s">
        <v>28</v>
      </c>
      <c r="H13" s="9" t="s">
        <v>28</v>
      </c>
      <c r="I13" s="9" t="s">
        <v>28</v>
      </c>
      <c r="J13" s="9" t="s">
        <v>28</v>
      </c>
      <c r="K13" s="9" t="s">
        <v>28</v>
      </c>
      <c r="L13" s="9" t="s">
        <v>28</v>
      </c>
      <c r="M13" s="9" t="s">
        <v>28</v>
      </c>
      <c r="N13" s="9" t="s">
        <v>28</v>
      </c>
      <c r="O13" s="9" t="s">
        <v>28</v>
      </c>
      <c r="P13" s="9" t="s">
        <v>28</v>
      </c>
      <c r="Q13" s="9" t="s">
        <v>28</v>
      </c>
      <c r="R13" s="9" t="s">
        <v>59</v>
      </c>
      <c r="S13" s="9" t="s">
        <v>28</v>
      </c>
      <c r="T13" s="9" t="s">
        <v>28</v>
      </c>
      <c r="U13" s="9" t="s">
        <v>28</v>
      </c>
      <c r="V13" s="9" t="s">
        <v>28</v>
      </c>
      <c r="W13" s="9" t="s">
        <v>28</v>
      </c>
      <c r="X13" s="9" t="s">
        <v>28</v>
      </c>
      <c r="Y13" s="9" t="s">
        <v>28</v>
      </c>
      <c r="Z13" s="9" t="s">
        <v>28</v>
      </c>
      <c r="AA13" s="9" t="s">
        <v>28</v>
      </c>
    </row>
    <row r="14" spans="1:27" ht="12.75">
      <c r="A14" s="3" t="s">
        <v>76</v>
      </c>
      <c r="B14" s="9" t="s">
        <v>59</v>
      </c>
      <c r="C14" s="9" t="s">
        <v>59</v>
      </c>
      <c r="D14" s="9" t="s">
        <v>59</v>
      </c>
      <c r="E14" s="9" t="s">
        <v>59</v>
      </c>
      <c r="F14" s="9" t="s">
        <v>59</v>
      </c>
      <c r="G14" s="9" t="s">
        <v>59</v>
      </c>
      <c r="H14" s="9" t="s">
        <v>28</v>
      </c>
      <c r="I14" s="9" t="s">
        <v>28</v>
      </c>
      <c r="J14" s="9" t="s">
        <v>28</v>
      </c>
      <c r="K14" s="9" t="s">
        <v>28</v>
      </c>
      <c r="L14" s="9" t="s">
        <v>28</v>
      </c>
      <c r="M14" s="9" t="s">
        <v>28</v>
      </c>
      <c r="N14" s="9" t="s">
        <v>28</v>
      </c>
      <c r="O14" s="9" t="s">
        <v>28</v>
      </c>
      <c r="P14" s="9" t="s">
        <v>28</v>
      </c>
      <c r="Q14" s="9" t="s">
        <v>59</v>
      </c>
      <c r="R14" s="9" t="s">
        <v>59</v>
      </c>
      <c r="S14" s="9" t="s">
        <v>28</v>
      </c>
      <c r="T14" s="9" t="s">
        <v>28</v>
      </c>
      <c r="U14" s="9" t="s">
        <v>28</v>
      </c>
      <c r="V14" s="9" t="s">
        <v>28</v>
      </c>
      <c r="W14" s="9" t="s">
        <v>28</v>
      </c>
      <c r="X14" s="9" t="s">
        <v>28</v>
      </c>
      <c r="Y14" s="9" t="s">
        <v>28</v>
      </c>
      <c r="Z14" s="9" t="s">
        <v>28</v>
      </c>
      <c r="AA14" s="9" t="s">
        <v>28</v>
      </c>
    </row>
    <row r="15" spans="1:27" ht="12.75">
      <c r="A15" s="3" t="s">
        <v>33</v>
      </c>
      <c r="B15" s="9" t="s">
        <v>28</v>
      </c>
      <c r="C15" s="9" t="s">
        <v>28</v>
      </c>
      <c r="D15" s="9" t="s">
        <v>28</v>
      </c>
      <c r="E15" s="9" t="s">
        <v>28</v>
      </c>
      <c r="F15" s="9" t="s">
        <v>28</v>
      </c>
      <c r="G15" s="9" t="s">
        <v>28</v>
      </c>
      <c r="H15" s="9" t="s">
        <v>28</v>
      </c>
      <c r="I15" s="9" t="s">
        <v>28</v>
      </c>
      <c r="J15" s="9" t="s">
        <v>28</v>
      </c>
      <c r="K15" s="9" t="s">
        <v>28</v>
      </c>
      <c r="L15" s="9" t="s">
        <v>28</v>
      </c>
      <c r="M15" s="9" t="s">
        <v>28</v>
      </c>
      <c r="N15" s="9" t="s">
        <v>28</v>
      </c>
      <c r="O15" s="9" t="s">
        <v>28</v>
      </c>
      <c r="P15" s="9" t="s">
        <v>28</v>
      </c>
      <c r="Q15" s="9" t="s">
        <v>59</v>
      </c>
      <c r="R15" s="9" t="s">
        <v>59</v>
      </c>
      <c r="S15" s="9" t="s">
        <v>28</v>
      </c>
      <c r="T15" s="9" t="s">
        <v>28</v>
      </c>
      <c r="U15" s="9" t="s">
        <v>28</v>
      </c>
      <c r="V15" s="9" t="s">
        <v>28</v>
      </c>
      <c r="W15" s="9" t="s">
        <v>28</v>
      </c>
      <c r="X15" s="9" t="s">
        <v>28</v>
      </c>
      <c r="Y15" s="9" t="s">
        <v>28</v>
      </c>
      <c r="Z15" s="9" t="s">
        <v>28</v>
      </c>
      <c r="AA15" s="9" t="s">
        <v>28</v>
      </c>
    </row>
    <row r="16" spans="1:27" ht="12.75">
      <c r="A16" s="3" t="s">
        <v>34</v>
      </c>
      <c r="B16" s="9" t="s">
        <v>59</v>
      </c>
      <c r="C16" s="9" t="s">
        <v>59</v>
      </c>
      <c r="D16" s="9" t="s">
        <v>59</v>
      </c>
      <c r="E16" s="9" t="s">
        <v>59</v>
      </c>
      <c r="F16" s="9" t="s">
        <v>59</v>
      </c>
      <c r="G16" s="9" t="s">
        <v>59</v>
      </c>
      <c r="H16" s="9" t="s">
        <v>59</v>
      </c>
      <c r="I16" s="9" t="s">
        <v>59</v>
      </c>
      <c r="J16" s="9" t="s">
        <v>59</v>
      </c>
      <c r="K16" s="9" t="s">
        <v>59</v>
      </c>
      <c r="L16" s="9" t="s">
        <v>59</v>
      </c>
      <c r="M16" s="9" t="s">
        <v>59</v>
      </c>
      <c r="N16" s="9" t="s">
        <v>59</v>
      </c>
      <c r="O16" s="9" t="s">
        <v>59</v>
      </c>
      <c r="P16" s="9" t="s">
        <v>59</v>
      </c>
      <c r="Q16" s="9" t="s">
        <v>59</v>
      </c>
      <c r="R16" s="9" t="s">
        <v>59</v>
      </c>
      <c r="S16" s="9" t="s">
        <v>59</v>
      </c>
      <c r="T16" s="9" t="s">
        <v>59</v>
      </c>
      <c r="U16" s="9" t="s">
        <v>59</v>
      </c>
      <c r="V16" s="9" t="s">
        <v>59</v>
      </c>
      <c r="W16" s="9" t="s">
        <v>59</v>
      </c>
      <c r="X16" s="9" t="s">
        <v>59</v>
      </c>
      <c r="Y16" s="9" t="s">
        <v>59</v>
      </c>
      <c r="Z16" s="9" t="s">
        <v>59</v>
      </c>
      <c r="AA16" s="9" t="s">
        <v>28</v>
      </c>
    </row>
    <row r="17" spans="1:27" ht="12.75">
      <c r="A17" s="3" t="s">
        <v>35</v>
      </c>
      <c r="B17" s="9" t="s">
        <v>59</v>
      </c>
      <c r="C17" s="9" t="s">
        <v>59</v>
      </c>
      <c r="D17" s="9" t="s">
        <v>59</v>
      </c>
      <c r="E17" s="9" t="s">
        <v>28</v>
      </c>
      <c r="F17" s="9" t="s">
        <v>28</v>
      </c>
      <c r="G17" s="9" t="s">
        <v>28</v>
      </c>
      <c r="H17" s="9" t="s">
        <v>28</v>
      </c>
      <c r="I17" s="9" t="s">
        <v>28</v>
      </c>
      <c r="J17" s="9" t="s">
        <v>28</v>
      </c>
      <c r="K17" s="9" t="s">
        <v>28</v>
      </c>
      <c r="L17" s="9" t="s">
        <v>28</v>
      </c>
      <c r="M17" s="9" t="s">
        <v>28</v>
      </c>
      <c r="N17" s="9" t="s">
        <v>28</v>
      </c>
      <c r="O17" s="9" t="s">
        <v>28</v>
      </c>
      <c r="P17" s="9" t="s">
        <v>28</v>
      </c>
      <c r="Q17" s="9" t="s">
        <v>59</v>
      </c>
      <c r="R17" s="9" t="s">
        <v>59</v>
      </c>
      <c r="S17" s="9" t="s">
        <v>28</v>
      </c>
      <c r="T17" s="9" t="s">
        <v>59</v>
      </c>
      <c r="U17" s="9" t="s">
        <v>28</v>
      </c>
      <c r="V17" s="9" t="s">
        <v>28</v>
      </c>
      <c r="W17" s="9" t="s">
        <v>59</v>
      </c>
      <c r="X17" s="9" t="s">
        <v>28</v>
      </c>
      <c r="Y17" s="9" t="s">
        <v>28</v>
      </c>
      <c r="Z17" s="9" t="s">
        <v>28</v>
      </c>
      <c r="AA17" s="9" t="s">
        <v>28</v>
      </c>
    </row>
    <row r="18" spans="1:27" ht="12.75">
      <c r="A18" s="3" t="s">
        <v>60</v>
      </c>
      <c r="B18" s="9" t="s">
        <v>59</v>
      </c>
      <c r="C18" s="9" t="s">
        <v>59</v>
      </c>
      <c r="D18" s="9" t="s">
        <v>59</v>
      </c>
      <c r="E18" s="9" t="s">
        <v>28</v>
      </c>
      <c r="F18" s="9" t="s">
        <v>28</v>
      </c>
      <c r="G18" s="9" t="s">
        <v>28</v>
      </c>
      <c r="H18" s="9" t="s">
        <v>28</v>
      </c>
      <c r="I18" s="9" t="s">
        <v>28</v>
      </c>
      <c r="J18" s="9" t="s">
        <v>28</v>
      </c>
      <c r="K18" s="9" t="s">
        <v>28</v>
      </c>
      <c r="L18" s="9" t="s">
        <v>28</v>
      </c>
      <c r="M18" s="9" t="s">
        <v>28</v>
      </c>
      <c r="N18" s="9" t="s">
        <v>28</v>
      </c>
      <c r="O18" s="9" t="s">
        <v>28</v>
      </c>
      <c r="P18" s="9" t="s">
        <v>28</v>
      </c>
      <c r="Q18" s="9" t="s">
        <v>28</v>
      </c>
      <c r="R18" s="9" t="s">
        <v>28</v>
      </c>
      <c r="S18" s="9" t="s">
        <v>28</v>
      </c>
      <c r="T18" s="9" t="s">
        <v>59</v>
      </c>
      <c r="U18" s="9" t="s">
        <v>28</v>
      </c>
      <c r="V18" s="9" t="s">
        <v>28</v>
      </c>
      <c r="W18" s="9" t="s">
        <v>59</v>
      </c>
      <c r="X18" s="9" t="s">
        <v>28</v>
      </c>
      <c r="Y18" s="9" t="s">
        <v>28</v>
      </c>
      <c r="Z18" s="9" t="s">
        <v>28</v>
      </c>
      <c r="AA18" s="9" t="s">
        <v>28</v>
      </c>
    </row>
    <row r="19" spans="1:27" ht="12.75">
      <c r="A19" s="3" t="s">
        <v>36</v>
      </c>
      <c r="B19" s="9" t="s">
        <v>59</v>
      </c>
      <c r="C19" s="9" t="s">
        <v>59</v>
      </c>
      <c r="D19" s="9" t="s">
        <v>59</v>
      </c>
      <c r="E19" s="9" t="s">
        <v>28</v>
      </c>
      <c r="F19" s="9" t="s">
        <v>28</v>
      </c>
      <c r="G19" s="9" t="s">
        <v>28</v>
      </c>
      <c r="H19" s="9" t="s">
        <v>28</v>
      </c>
      <c r="I19" s="9" t="s">
        <v>28</v>
      </c>
      <c r="J19" s="9" t="s">
        <v>28</v>
      </c>
      <c r="K19" s="9" t="s">
        <v>28</v>
      </c>
      <c r="L19" s="9" t="s">
        <v>28</v>
      </c>
      <c r="M19" s="9" t="s">
        <v>28</v>
      </c>
      <c r="N19" s="9" t="s">
        <v>28</v>
      </c>
      <c r="O19" s="9" t="s">
        <v>28</v>
      </c>
      <c r="P19" s="9" t="s">
        <v>28</v>
      </c>
      <c r="Q19" s="9" t="s">
        <v>59</v>
      </c>
      <c r="R19" s="9" t="s">
        <v>59</v>
      </c>
      <c r="S19" s="9" t="s">
        <v>28</v>
      </c>
      <c r="T19" s="9" t="s">
        <v>59</v>
      </c>
      <c r="U19" s="9" t="s">
        <v>28</v>
      </c>
      <c r="V19" s="9" t="s">
        <v>28</v>
      </c>
      <c r="W19" s="9" t="s">
        <v>59</v>
      </c>
      <c r="X19" s="9" t="s">
        <v>28</v>
      </c>
      <c r="Y19" s="9" t="s">
        <v>28</v>
      </c>
      <c r="Z19" s="9" t="s">
        <v>28</v>
      </c>
      <c r="AA19" s="9" t="s">
        <v>28</v>
      </c>
    </row>
    <row r="20" spans="1:27" ht="12.75">
      <c r="A20" s="3" t="s">
        <v>37</v>
      </c>
      <c r="B20" s="9" t="s">
        <v>28</v>
      </c>
      <c r="C20" s="9" t="s">
        <v>28</v>
      </c>
      <c r="D20" s="9" t="s">
        <v>28</v>
      </c>
      <c r="E20" s="9" t="s">
        <v>28</v>
      </c>
      <c r="F20" s="9" t="s">
        <v>28</v>
      </c>
      <c r="G20" s="9" t="s">
        <v>28</v>
      </c>
      <c r="H20" s="9" t="s">
        <v>28</v>
      </c>
      <c r="I20" s="9" t="s">
        <v>28</v>
      </c>
      <c r="J20" s="9" t="s">
        <v>28</v>
      </c>
      <c r="K20" s="9" t="s">
        <v>28</v>
      </c>
      <c r="L20" s="9" t="s">
        <v>28</v>
      </c>
      <c r="M20" s="9" t="s">
        <v>28</v>
      </c>
      <c r="N20" s="9" t="s">
        <v>28</v>
      </c>
      <c r="O20" s="9" t="s">
        <v>28</v>
      </c>
      <c r="P20" s="9" t="s">
        <v>28</v>
      </c>
      <c r="Q20" s="9" t="s">
        <v>28</v>
      </c>
      <c r="R20" s="9" t="s">
        <v>28</v>
      </c>
      <c r="S20" s="9" t="s">
        <v>28</v>
      </c>
      <c r="T20" s="9" t="s">
        <v>59</v>
      </c>
      <c r="U20" s="9" t="s">
        <v>28</v>
      </c>
      <c r="V20" s="9" t="s">
        <v>28</v>
      </c>
      <c r="W20" s="9" t="s">
        <v>59</v>
      </c>
      <c r="X20" s="9" t="s">
        <v>28</v>
      </c>
      <c r="Y20" s="9" t="s">
        <v>28</v>
      </c>
      <c r="Z20" s="9" t="s">
        <v>28</v>
      </c>
      <c r="AA20" s="9" t="s">
        <v>28</v>
      </c>
    </row>
    <row r="21" spans="1:27" ht="12.75">
      <c r="A21" s="3" t="s">
        <v>38</v>
      </c>
      <c r="B21" s="9" t="s">
        <v>59</v>
      </c>
      <c r="C21" s="9" t="s">
        <v>59</v>
      </c>
      <c r="D21" s="9" t="s">
        <v>59</v>
      </c>
      <c r="E21" s="9" t="s">
        <v>28</v>
      </c>
      <c r="F21" s="9" t="s">
        <v>28</v>
      </c>
      <c r="G21" s="9" t="s">
        <v>28</v>
      </c>
      <c r="H21" s="9" t="s">
        <v>28</v>
      </c>
      <c r="I21" s="9" t="s">
        <v>28</v>
      </c>
      <c r="J21" s="9" t="s">
        <v>28</v>
      </c>
      <c r="K21" s="9" t="s">
        <v>28</v>
      </c>
      <c r="L21" s="9" t="s">
        <v>28</v>
      </c>
      <c r="M21" s="9" t="s">
        <v>28</v>
      </c>
      <c r="N21" s="9" t="s">
        <v>28</v>
      </c>
      <c r="O21" s="9" t="s">
        <v>28</v>
      </c>
      <c r="P21" s="9" t="s">
        <v>28</v>
      </c>
      <c r="Q21" s="9" t="s">
        <v>59</v>
      </c>
      <c r="R21" s="9" t="s">
        <v>59</v>
      </c>
      <c r="S21" s="9" t="s">
        <v>28</v>
      </c>
      <c r="T21" s="9" t="s">
        <v>28</v>
      </c>
      <c r="U21" s="9" t="s">
        <v>28</v>
      </c>
      <c r="V21" s="9" t="s">
        <v>28</v>
      </c>
      <c r="W21" s="9" t="s">
        <v>59</v>
      </c>
      <c r="X21" s="9" t="s">
        <v>28</v>
      </c>
      <c r="Y21" s="9" t="s">
        <v>28</v>
      </c>
      <c r="Z21" s="9" t="s">
        <v>28</v>
      </c>
      <c r="AA21" s="9" t="s">
        <v>28</v>
      </c>
    </row>
    <row r="22" spans="1:27" ht="12.75">
      <c r="A22" s="3" t="s">
        <v>39</v>
      </c>
      <c r="B22" s="9" t="s">
        <v>28</v>
      </c>
      <c r="C22" s="9" t="s">
        <v>28</v>
      </c>
      <c r="D22" s="9" t="s">
        <v>28</v>
      </c>
      <c r="E22" s="9" t="s">
        <v>28</v>
      </c>
      <c r="F22" s="9" t="s">
        <v>28</v>
      </c>
      <c r="G22" s="9" t="s">
        <v>28</v>
      </c>
      <c r="H22" s="9" t="s">
        <v>28</v>
      </c>
      <c r="I22" s="9" t="s">
        <v>28</v>
      </c>
      <c r="J22" s="9" t="s">
        <v>28</v>
      </c>
      <c r="K22" s="9" t="s">
        <v>28</v>
      </c>
      <c r="L22" s="9" t="s">
        <v>28</v>
      </c>
      <c r="M22" s="9" t="s">
        <v>28</v>
      </c>
      <c r="N22" s="9" t="s">
        <v>28</v>
      </c>
      <c r="O22" s="9" t="s">
        <v>28</v>
      </c>
      <c r="P22" s="9" t="s">
        <v>28</v>
      </c>
      <c r="Q22" s="9" t="s">
        <v>28</v>
      </c>
      <c r="R22" s="9" t="s">
        <v>28</v>
      </c>
      <c r="S22" s="9" t="s">
        <v>28</v>
      </c>
      <c r="T22" s="9" t="s">
        <v>59</v>
      </c>
      <c r="U22" s="9" t="s">
        <v>28</v>
      </c>
      <c r="V22" s="9" t="s">
        <v>28</v>
      </c>
      <c r="W22" s="9" t="s">
        <v>59</v>
      </c>
      <c r="X22" s="9" t="s">
        <v>28</v>
      </c>
      <c r="Y22" s="9" t="s">
        <v>28</v>
      </c>
      <c r="Z22" s="9" t="s">
        <v>28</v>
      </c>
      <c r="AA22" s="9" t="s">
        <v>28</v>
      </c>
    </row>
    <row r="23" spans="1:27" ht="12.75">
      <c r="A23" s="3" t="s">
        <v>64</v>
      </c>
      <c r="B23" s="9" t="s">
        <v>28</v>
      </c>
      <c r="C23" s="9" t="s">
        <v>28</v>
      </c>
      <c r="D23" s="9" t="s">
        <v>28</v>
      </c>
      <c r="E23" s="9" t="s">
        <v>28</v>
      </c>
      <c r="F23" s="9" t="s">
        <v>28</v>
      </c>
      <c r="G23" s="9" t="s">
        <v>28</v>
      </c>
      <c r="H23" s="9" t="s">
        <v>28</v>
      </c>
      <c r="I23" s="9" t="s">
        <v>28</v>
      </c>
      <c r="J23" s="9" t="s">
        <v>28</v>
      </c>
      <c r="K23" s="9" t="s">
        <v>28</v>
      </c>
      <c r="L23" s="9" t="s">
        <v>28</v>
      </c>
      <c r="M23" s="9" t="s">
        <v>28</v>
      </c>
      <c r="N23" s="9" t="s">
        <v>28</v>
      </c>
      <c r="O23" s="9" t="s">
        <v>28</v>
      </c>
      <c r="P23" s="9" t="s">
        <v>28</v>
      </c>
      <c r="Q23" s="9" t="s">
        <v>28</v>
      </c>
      <c r="R23" s="9" t="s">
        <v>28</v>
      </c>
      <c r="S23" s="9" t="s">
        <v>28</v>
      </c>
      <c r="T23" s="9" t="s">
        <v>59</v>
      </c>
      <c r="U23" s="9" t="s">
        <v>28</v>
      </c>
      <c r="V23" s="9" t="s">
        <v>28</v>
      </c>
      <c r="W23" s="9" t="s">
        <v>59</v>
      </c>
      <c r="X23" s="9" t="s">
        <v>28</v>
      </c>
      <c r="Y23" s="9" t="s">
        <v>28</v>
      </c>
      <c r="Z23" s="9" t="s">
        <v>28</v>
      </c>
      <c r="AA23" s="9" t="s">
        <v>28</v>
      </c>
    </row>
    <row r="24" spans="1:27" ht="12.75">
      <c r="A24" s="3" t="s">
        <v>40</v>
      </c>
      <c r="B24" s="9" t="s">
        <v>59</v>
      </c>
      <c r="C24" s="9" t="s">
        <v>59</v>
      </c>
      <c r="D24" s="9" t="s">
        <v>59</v>
      </c>
      <c r="E24" s="9" t="s">
        <v>59</v>
      </c>
      <c r="F24" s="9" t="s">
        <v>59</v>
      </c>
      <c r="G24" s="9" t="s">
        <v>59</v>
      </c>
      <c r="H24" s="9" t="s">
        <v>28</v>
      </c>
      <c r="I24" s="9" t="s">
        <v>28</v>
      </c>
      <c r="J24" s="9" t="s">
        <v>28</v>
      </c>
      <c r="K24" s="9" t="s">
        <v>28</v>
      </c>
      <c r="L24" s="9" t="s">
        <v>28</v>
      </c>
      <c r="M24" s="9" t="s">
        <v>28</v>
      </c>
      <c r="N24" s="9" t="s">
        <v>28</v>
      </c>
      <c r="O24" s="9" t="s">
        <v>28</v>
      </c>
      <c r="P24" s="9" t="s">
        <v>28</v>
      </c>
      <c r="Q24" s="9" t="s">
        <v>59</v>
      </c>
      <c r="R24" s="9" t="s">
        <v>59</v>
      </c>
      <c r="S24" s="9" t="s">
        <v>28</v>
      </c>
      <c r="T24" s="9" t="s">
        <v>59</v>
      </c>
      <c r="U24" s="9" t="s">
        <v>28</v>
      </c>
      <c r="V24" s="9" t="s">
        <v>28</v>
      </c>
      <c r="W24" s="9" t="s">
        <v>59</v>
      </c>
      <c r="X24" s="9" t="s">
        <v>28</v>
      </c>
      <c r="Y24" s="9" t="s">
        <v>28</v>
      </c>
      <c r="Z24" s="9" t="s">
        <v>28</v>
      </c>
      <c r="AA24" s="9" t="s">
        <v>28</v>
      </c>
    </row>
    <row r="25" spans="1:27" ht="12.75">
      <c r="A25" s="3" t="s">
        <v>77</v>
      </c>
      <c r="B25" s="9" t="s">
        <v>59</v>
      </c>
      <c r="C25" s="9" t="s">
        <v>59</v>
      </c>
      <c r="D25" s="9" t="s">
        <v>59</v>
      </c>
      <c r="E25" s="9" t="s">
        <v>59</v>
      </c>
      <c r="F25" s="9" t="s">
        <v>59</v>
      </c>
      <c r="G25" s="9" t="s">
        <v>59</v>
      </c>
      <c r="H25" s="9" t="s">
        <v>28</v>
      </c>
      <c r="I25" s="9" t="s">
        <v>28</v>
      </c>
      <c r="J25" s="9" t="s">
        <v>28</v>
      </c>
      <c r="K25" s="9" t="s">
        <v>28</v>
      </c>
      <c r="L25" s="9" t="s">
        <v>28</v>
      </c>
      <c r="M25" s="9" t="s">
        <v>28</v>
      </c>
      <c r="N25" s="9" t="s">
        <v>28</v>
      </c>
      <c r="O25" s="9" t="s">
        <v>28</v>
      </c>
      <c r="P25" s="9" t="s">
        <v>28</v>
      </c>
      <c r="Q25" s="9" t="s">
        <v>59</v>
      </c>
      <c r="R25" s="9" t="s">
        <v>28</v>
      </c>
      <c r="S25" s="9" t="s">
        <v>28</v>
      </c>
      <c r="T25" s="9" t="s">
        <v>28</v>
      </c>
      <c r="U25" s="9" t="s">
        <v>28</v>
      </c>
      <c r="V25" s="9" t="s">
        <v>28</v>
      </c>
      <c r="W25" s="9" t="s">
        <v>59</v>
      </c>
      <c r="X25" s="9" t="s">
        <v>28</v>
      </c>
      <c r="Y25" s="9" t="s">
        <v>28</v>
      </c>
      <c r="Z25" s="9" t="s">
        <v>28</v>
      </c>
      <c r="AA25" s="9" t="s">
        <v>28</v>
      </c>
    </row>
    <row r="26" spans="1:27" ht="12.75">
      <c r="A26" s="3" t="s">
        <v>41</v>
      </c>
      <c r="B26" s="9" t="s">
        <v>28</v>
      </c>
      <c r="C26" s="9" t="s">
        <v>28</v>
      </c>
      <c r="D26" s="9" t="s">
        <v>28</v>
      </c>
      <c r="E26" s="9" t="s">
        <v>28</v>
      </c>
      <c r="F26" s="9" t="s">
        <v>28</v>
      </c>
      <c r="G26" s="9" t="s">
        <v>28</v>
      </c>
      <c r="H26" s="9" t="s">
        <v>28</v>
      </c>
      <c r="I26" s="9" t="s">
        <v>28</v>
      </c>
      <c r="J26" s="9" t="s">
        <v>28</v>
      </c>
      <c r="K26" s="9" t="s">
        <v>28</v>
      </c>
      <c r="L26" s="9" t="s">
        <v>28</v>
      </c>
      <c r="M26" s="9" t="s">
        <v>28</v>
      </c>
      <c r="N26" s="9" t="s">
        <v>28</v>
      </c>
      <c r="O26" s="9" t="s">
        <v>28</v>
      </c>
      <c r="P26" s="9" t="s">
        <v>28</v>
      </c>
      <c r="Q26" s="9" t="s">
        <v>28</v>
      </c>
      <c r="R26" s="9" t="s">
        <v>28</v>
      </c>
      <c r="S26" s="9" t="s">
        <v>28</v>
      </c>
      <c r="T26" s="9" t="s">
        <v>28</v>
      </c>
      <c r="U26" s="9" t="s">
        <v>28</v>
      </c>
      <c r="V26" s="9" t="s">
        <v>28</v>
      </c>
      <c r="W26" s="9" t="s">
        <v>28</v>
      </c>
      <c r="X26" s="9" t="s">
        <v>28</v>
      </c>
      <c r="Y26" s="9" t="s">
        <v>28</v>
      </c>
      <c r="Z26" s="9" t="s">
        <v>28</v>
      </c>
      <c r="AA26" s="9" t="s">
        <v>28</v>
      </c>
    </row>
    <row r="27" spans="1:27" ht="12.75">
      <c r="A27" s="3" t="s">
        <v>42</v>
      </c>
      <c r="B27" s="9" t="s">
        <v>28</v>
      </c>
      <c r="C27" s="9" t="s">
        <v>28</v>
      </c>
      <c r="D27" s="9" t="s">
        <v>28</v>
      </c>
      <c r="E27" s="9" t="s">
        <v>28</v>
      </c>
      <c r="F27" s="9" t="s">
        <v>28</v>
      </c>
      <c r="G27" s="9" t="s">
        <v>28</v>
      </c>
      <c r="H27" s="9" t="s">
        <v>28</v>
      </c>
      <c r="I27" s="9" t="s">
        <v>28</v>
      </c>
      <c r="J27" s="9" t="s">
        <v>28</v>
      </c>
      <c r="K27" s="9" t="s">
        <v>28</v>
      </c>
      <c r="L27" s="9" t="s">
        <v>28</v>
      </c>
      <c r="M27" s="9" t="s">
        <v>28</v>
      </c>
      <c r="N27" s="9" t="s">
        <v>28</v>
      </c>
      <c r="O27" s="9" t="s">
        <v>28</v>
      </c>
      <c r="P27" s="9" t="s">
        <v>28</v>
      </c>
      <c r="Q27" s="9" t="s">
        <v>28</v>
      </c>
      <c r="R27" s="9" t="s">
        <v>28</v>
      </c>
      <c r="S27" s="9" t="s">
        <v>28</v>
      </c>
      <c r="T27" s="9" t="s">
        <v>28</v>
      </c>
      <c r="U27" s="9" t="s">
        <v>28</v>
      </c>
      <c r="V27" s="9" t="s">
        <v>28</v>
      </c>
      <c r="W27" s="9" t="s">
        <v>28</v>
      </c>
      <c r="X27" s="9" t="s">
        <v>28</v>
      </c>
      <c r="Y27" s="9" t="s">
        <v>28</v>
      </c>
      <c r="Z27" s="9" t="s">
        <v>28</v>
      </c>
      <c r="AA27" s="9" t="s">
        <v>28</v>
      </c>
    </row>
    <row r="28" spans="1:27" ht="12.75">
      <c r="A28" s="3" t="s">
        <v>43</v>
      </c>
      <c r="B28" s="9" t="s">
        <v>59</v>
      </c>
      <c r="C28" s="9" t="s">
        <v>59</v>
      </c>
      <c r="D28" s="9" t="s">
        <v>59</v>
      </c>
      <c r="E28" s="9" t="s">
        <v>59</v>
      </c>
      <c r="F28" s="9" t="s">
        <v>59</v>
      </c>
      <c r="G28" s="9" t="s">
        <v>59</v>
      </c>
      <c r="H28" s="9" t="s">
        <v>28</v>
      </c>
      <c r="I28" s="9" t="s">
        <v>28</v>
      </c>
      <c r="J28" s="9" t="s">
        <v>28</v>
      </c>
      <c r="K28" s="9" t="s">
        <v>28</v>
      </c>
      <c r="L28" s="9" t="s">
        <v>28</v>
      </c>
      <c r="M28" s="9" t="s">
        <v>28</v>
      </c>
      <c r="N28" s="9" t="s">
        <v>28</v>
      </c>
      <c r="O28" s="9" t="s">
        <v>28</v>
      </c>
      <c r="P28" s="9" t="s">
        <v>28</v>
      </c>
      <c r="Q28" s="9" t="s">
        <v>59</v>
      </c>
      <c r="R28" s="9" t="s">
        <v>59</v>
      </c>
      <c r="S28" s="9" t="s">
        <v>28</v>
      </c>
      <c r="T28" s="9" t="s">
        <v>28</v>
      </c>
      <c r="U28" s="9" t="s">
        <v>28</v>
      </c>
      <c r="V28" s="9" t="s">
        <v>28</v>
      </c>
      <c r="W28" s="9" t="s">
        <v>59</v>
      </c>
      <c r="X28" s="9" t="s">
        <v>28</v>
      </c>
      <c r="Y28" s="9" t="s">
        <v>28</v>
      </c>
      <c r="Z28" s="9" t="s">
        <v>28</v>
      </c>
      <c r="AA28" s="9" t="s">
        <v>28</v>
      </c>
    </row>
    <row r="29" spans="1:27" ht="12.75">
      <c r="A29" s="3" t="s">
        <v>65</v>
      </c>
      <c r="B29" s="9" t="s">
        <v>59</v>
      </c>
      <c r="C29" s="9" t="s">
        <v>59</v>
      </c>
      <c r="D29" s="9" t="s">
        <v>59</v>
      </c>
      <c r="E29" s="9" t="s">
        <v>59</v>
      </c>
      <c r="F29" s="9" t="s">
        <v>59</v>
      </c>
      <c r="G29" s="9" t="s">
        <v>59</v>
      </c>
      <c r="H29" s="9" t="s">
        <v>28</v>
      </c>
      <c r="I29" s="9" t="s">
        <v>28</v>
      </c>
      <c r="J29" s="9" t="s">
        <v>28</v>
      </c>
      <c r="K29" s="9" t="s">
        <v>28</v>
      </c>
      <c r="L29" s="9" t="s">
        <v>28</v>
      </c>
      <c r="M29" s="9" t="s">
        <v>28</v>
      </c>
      <c r="N29" s="9" t="s">
        <v>28</v>
      </c>
      <c r="O29" s="9" t="s">
        <v>28</v>
      </c>
      <c r="P29" s="9" t="s">
        <v>28</v>
      </c>
      <c r="Q29" s="9" t="s">
        <v>28</v>
      </c>
      <c r="R29" s="9" t="s">
        <v>28</v>
      </c>
      <c r="S29" s="9" t="s">
        <v>28</v>
      </c>
      <c r="T29" s="9" t="s">
        <v>28</v>
      </c>
      <c r="U29" s="9" t="s">
        <v>28</v>
      </c>
      <c r="V29" s="9" t="s">
        <v>28</v>
      </c>
      <c r="W29" s="9" t="s">
        <v>28</v>
      </c>
      <c r="X29" s="9" t="s">
        <v>28</v>
      </c>
      <c r="Y29" s="9" t="s">
        <v>28</v>
      </c>
      <c r="Z29" s="9" t="s">
        <v>28</v>
      </c>
      <c r="AA29" s="9" t="s">
        <v>28</v>
      </c>
    </row>
    <row r="30" spans="1:27" ht="12.75">
      <c r="A30" s="3" t="s">
        <v>66</v>
      </c>
      <c r="B30" s="9" t="s">
        <v>28</v>
      </c>
      <c r="C30" s="9" t="s">
        <v>28</v>
      </c>
      <c r="D30" s="9" t="s">
        <v>28</v>
      </c>
      <c r="E30" s="9" t="s">
        <v>59</v>
      </c>
      <c r="F30" s="9" t="s">
        <v>59</v>
      </c>
      <c r="G30" s="9" t="s">
        <v>59</v>
      </c>
      <c r="H30" s="9" t="s">
        <v>28</v>
      </c>
      <c r="I30" s="9" t="s">
        <v>28</v>
      </c>
      <c r="J30" s="9" t="s">
        <v>28</v>
      </c>
      <c r="K30" s="9" t="s">
        <v>28</v>
      </c>
      <c r="L30" s="9" t="s">
        <v>28</v>
      </c>
      <c r="M30" s="9" t="s">
        <v>28</v>
      </c>
      <c r="N30" s="9" t="s">
        <v>28</v>
      </c>
      <c r="O30" s="9" t="s">
        <v>28</v>
      </c>
      <c r="P30" s="9" t="s">
        <v>28</v>
      </c>
      <c r="Q30" s="9" t="s">
        <v>28</v>
      </c>
      <c r="R30" s="9" t="s">
        <v>28</v>
      </c>
      <c r="S30" s="9" t="s">
        <v>28</v>
      </c>
      <c r="T30" s="9" t="s">
        <v>28</v>
      </c>
      <c r="U30" s="9" t="s">
        <v>28</v>
      </c>
      <c r="V30" s="9" t="s">
        <v>28</v>
      </c>
      <c r="W30" s="9" t="s">
        <v>28</v>
      </c>
      <c r="X30" s="9" t="s">
        <v>28</v>
      </c>
      <c r="Y30" s="9" t="s">
        <v>28</v>
      </c>
      <c r="Z30" s="9" t="s">
        <v>28</v>
      </c>
      <c r="AA30" s="9" t="s">
        <v>28</v>
      </c>
    </row>
    <row r="31" spans="1:27" ht="12.75">
      <c r="A31" s="3" t="s">
        <v>44</v>
      </c>
      <c r="B31" s="9" t="s">
        <v>59</v>
      </c>
      <c r="C31" s="9" t="s">
        <v>59</v>
      </c>
      <c r="D31" s="9" t="s">
        <v>59</v>
      </c>
      <c r="E31" s="9" t="s">
        <v>59</v>
      </c>
      <c r="F31" s="9" t="s">
        <v>59</v>
      </c>
      <c r="G31" s="9" t="s">
        <v>59</v>
      </c>
      <c r="H31" s="9" t="s">
        <v>59</v>
      </c>
      <c r="I31" s="9" t="s">
        <v>59</v>
      </c>
      <c r="J31" s="9" t="s">
        <v>59</v>
      </c>
      <c r="K31" s="9" t="s">
        <v>59</v>
      </c>
      <c r="L31" s="9" t="s">
        <v>59</v>
      </c>
      <c r="M31" s="9" t="s">
        <v>59</v>
      </c>
      <c r="N31" s="9" t="s">
        <v>59</v>
      </c>
      <c r="O31" s="9" t="s">
        <v>59</v>
      </c>
      <c r="P31" s="9" t="s">
        <v>59</v>
      </c>
      <c r="Q31" s="9" t="s">
        <v>59</v>
      </c>
      <c r="R31" s="9" t="s">
        <v>59</v>
      </c>
      <c r="S31" s="9" t="s">
        <v>59</v>
      </c>
      <c r="T31" s="9" t="s">
        <v>59</v>
      </c>
      <c r="U31" s="9" t="s">
        <v>59</v>
      </c>
      <c r="V31" s="9" t="s">
        <v>59</v>
      </c>
      <c r="W31" s="9" t="s">
        <v>59</v>
      </c>
      <c r="X31" s="9" t="s">
        <v>59</v>
      </c>
      <c r="Y31" s="9" t="s">
        <v>59</v>
      </c>
      <c r="Z31" s="9" t="s">
        <v>59</v>
      </c>
      <c r="AA31" s="9" t="s">
        <v>59</v>
      </c>
    </row>
    <row r="32" spans="1:27" ht="12.75">
      <c r="A32" s="3" t="s">
        <v>45</v>
      </c>
      <c r="B32" s="9" t="s">
        <v>59</v>
      </c>
      <c r="C32" s="9" t="s">
        <v>59</v>
      </c>
      <c r="D32" s="9" t="s">
        <v>59</v>
      </c>
      <c r="E32" s="9" t="s">
        <v>59</v>
      </c>
      <c r="F32" s="9" t="s">
        <v>59</v>
      </c>
      <c r="G32" s="9" t="s">
        <v>59</v>
      </c>
      <c r="H32" s="9" t="s">
        <v>59</v>
      </c>
      <c r="I32" s="9" t="s">
        <v>59</v>
      </c>
      <c r="J32" s="9" t="s">
        <v>59</v>
      </c>
      <c r="K32" s="9" t="s">
        <v>59</v>
      </c>
      <c r="L32" s="9" t="s">
        <v>59</v>
      </c>
      <c r="M32" s="9" t="s">
        <v>59</v>
      </c>
      <c r="N32" s="9" t="s">
        <v>59</v>
      </c>
      <c r="O32" s="9" t="s">
        <v>59</v>
      </c>
      <c r="P32" s="9" t="s">
        <v>59</v>
      </c>
      <c r="Q32" s="9" t="s">
        <v>59</v>
      </c>
      <c r="R32" s="9" t="s">
        <v>59</v>
      </c>
      <c r="S32" s="9" t="s">
        <v>59</v>
      </c>
      <c r="T32" s="9" t="s">
        <v>59</v>
      </c>
      <c r="U32" s="9" t="s">
        <v>28</v>
      </c>
      <c r="V32" s="9" t="s">
        <v>28</v>
      </c>
      <c r="W32" s="9" t="s">
        <v>59</v>
      </c>
      <c r="X32" s="9" t="s">
        <v>28</v>
      </c>
      <c r="Y32" s="9" t="s">
        <v>28</v>
      </c>
      <c r="Z32" s="9" t="s">
        <v>59</v>
      </c>
      <c r="AA32" s="9" t="s">
        <v>59</v>
      </c>
    </row>
    <row r="33" spans="1:27" ht="12.75">
      <c r="A33" s="3" t="s">
        <v>46</v>
      </c>
      <c r="B33" s="9" t="s">
        <v>59</v>
      </c>
      <c r="C33" s="9" t="s">
        <v>59</v>
      </c>
      <c r="D33" s="9" t="s">
        <v>59</v>
      </c>
      <c r="E33" s="9" t="s">
        <v>59</v>
      </c>
      <c r="F33" s="9" t="s">
        <v>59</v>
      </c>
      <c r="G33" s="9" t="s">
        <v>59</v>
      </c>
      <c r="H33" s="9" t="s">
        <v>59</v>
      </c>
      <c r="I33" s="9" t="s">
        <v>59</v>
      </c>
      <c r="J33" s="9" t="s">
        <v>59</v>
      </c>
      <c r="K33" s="9" t="s">
        <v>59</v>
      </c>
      <c r="L33" s="9" t="s">
        <v>59</v>
      </c>
      <c r="M33" s="9" t="s">
        <v>59</v>
      </c>
      <c r="N33" s="9" t="s">
        <v>59</v>
      </c>
      <c r="O33" s="9" t="s">
        <v>59</v>
      </c>
      <c r="P33" s="9" t="s">
        <v>59</v>
      </c>
      <c r="Q33" s="9" t="s">
        <v>59</v>
      </c>
      <c r="R33" s="9" t="s">
        <v>59</v>
      </c>
      <c r="S33" s="9" t="s">
        <v>59</v>
      </c>
      <c r="T33" s="9" t="s">
        <v>59</v>
      </c>
      <c r="U33" s="9" t="s">
        <v>59</v>
      </c>
      <c r="V33" s="9" t="s">
        <v>59</v>
      </c>
      <c r="W33" s="9" t="s">
        <v>59</v>
      </c>
      <c r="X33" s="9" t="s">
        <v>59</v>
      </c>
      <c r="Y33" s="9" t="s">
        <v>59</v>
      </c>
      <c r="Z33" s="9" t="s">
        <v>59</v>
      </c>
      <c r="AA33" s="9" t="s">
        <v>28</v>
      </c>
    </row>
    <row r="34" spans="1:27" ht="12.75">
      <c r="A34" s="3" t="s">
        <v>47</v>
      </c>
      <c r="B34" s="9" t="s">
        <v>59</v>
      </c>
      <c r="C34" s="9" t="s">
        <v>59</v>
      </c>
      <c r="D34" s="9" t="s">
        <v>59</v>
      </c>
      <c r="E34" s="9" t="s">
        <v>28</v>
      </c>
      <c r="F34" s="9" t="s">
        <v>28</v>
      </c>
      <c r="G34" s="9" t="s">
        <v>28</v>
      </c>
      <c r="H34" s="9" t="s">
        <v>28</v>
      </c>
      <c r="I34" s="9" t="s">
        <v>28</v>
      </c>
      <c r="J34" s="9" t="s">
        <v>28</v>
      </c>
      <c r="K34" s="9" t="s">
        <v>59</v>
      </c>
      <c r="L34" s="9" t="s">
        <v>59</v>
      </c>
      <c r="M34" s="9" t="s">
        <v>28</v>
      </c>
      <c r="N34" s="9" t="s">
        <v>28</v>
      </c>
      <c r="O34" s="9" t="s">
        <v>59</v>
      </c>
      <c r="P34" s="9" t="s">
        <v>28</v>
      </c>
      <c r="Q34" s="9" t="s">
        <v>28</v>
      </c>
      <c r="R34" s="9" t="s">
        <v>28</v>
      </c>
      <c r="S34" s="9" t="s">
        <v>28</v>
      </c>
      <c r="T34" s="9" t="s">
        <v>59</v>
      </c>
      <c r="U34" s="9" t="s">
        <v>28</v>
      </c>
      <c r="V34" s="9" t="s">
        <v>28</v>
      </c>
      <c r="W34" s="9" t="s">
        <v>59</v>
      </c>
      <c r="X34" s="9" t="s">
        <v>28</v>
      </c>
      <c r="Y34" s="9" t="s">
        <v>28</v>
      </c>
      <c r="Z34" s="9" t="s">
        <v>59</v>
      </c>
      <c r="AA34" s="9" t="s">
        <v>59</v>
      </c>
    </row>
    <row r="37" ht="12.75">
      <c r="A37" s="5" t="s">
        <v>97</v>
      </c>
    </row>
  </sheetData>
  <sheetProtection/>
  <mergeCells count="3">
    <mergeCell ref="A2:H2"/>
    <mergeCell ref="A3:L3"/>
    <mergeCell ref="A1:AA1"/>
  </mergeCells>
  <hyperlinks>
    <hyperlink ref="A37" r:id="rId1" display="© Commonwealth of Australia 2011"/>
  </hyperlinks>
  <printOptions/>
  <pageMargins left="0.7874015748031497" right="0.7874015748031497" top="1.0236220472440944" bottom="1.0236220472440944" header="0.7874015748031497" footer="0.7874015748031497"/>
  <pageSetup fitToWidth="0" fitToHeight="1" horizontalDpi="300" verticalDpi="300" orientation="landscape" paperSize="9" scale="74" r:id="rId3"/>
  <headerFooter alignWithMargins="0">
    <oddHeader>&amp;C&amp;A</oddHeader>
    <oddFooter>&amp;CPage 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pane xSplit="1" ySplit="5" topLeftCell="B6" activePane="bottomRight" state="frozen"/>
      <selection pane="topLeft" activeCell="A3" sqref="A3:C3"/>
      <selection pane="topRight" activeCell="A3" sqref="A3:C3"/>
      <selection pane="bottomLeft" activeCell="A3" sqref="A3:C3"/>
      <selection pane="bottomRight" activeCell="A2" sqref="A2:C2"/>
    </sheetView>
  </sheetViews>
  <sheetFormatPr defaultColWidth="11.57421875" defaultRowHeight="12.75"/>
  <cols>
    <col min="1" max="1" width="39.00390625" style="0" customWidth="1"/>
    <col min="2" max="2" width="12.7109375" style="8" customWidth="1"/>
    <col min="3" max="3" width="14.28125" style="8" customWidth="1"/>
    <col min="4" max="10" width="11.57421875" style="8" customWidth="1"/>
    <col min="11" max="11" width="12.28125" style="8" customWidth="1"/>
    <col min="12" max="14" width="14.57421875" style="8" customWidth="1"/>
    <col min="15" max="15" width="11.57421875" style="0" customWidth="1"/>
    <col min="16" max="17" width="10.7109375" style="8" customWidth="1"/>
    <col min="18" max="19" width="11.57421875" style="8" customWidth="1"/>
  </cols>
  <sheetData>
    <row r="1" spans="1:19" ht="67.5" customHeight="1">
      <c r="A1" s="28" t="s">
        <v>94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6"/>
      <c r="Q1" s="24"/>
      <c r="R1" s="22"/>
      <c r="S1" s="22"/>
    </row>
    <row r="2" spans="1:3" ht="22.5" customHeight="1">
      <c r="A2" s="30" t="s">
        <v>95</v>
      </c>
      <c r="B2" s="30"/>
      <c r="C2" s="30"/>
    </row>
    <row r="3" spans="1:7" ht="12.75">
      <c r="A3" s="33" t="s">
        <v>105</v>
      </c>
      <c r="B3" s="33"/>
      <c r="C3" s="33"/>
      <c r="D3" s="33"/>
      <c r="E3" s="33"/>
      <c r="F3" s="33"/>
      <c r="G3" s="33"/>
    </row>
    <row r="4" spans="1:15" ht="24" customHeight="1">
      <c r="A4" s="4" t="s">
        <v>56</v>
      </c>
      <c r="L4" s="4"/>
      <c r="O4" s="8"/>
    </row>
    <row r="5" spans="1:19" ht="75" customHeight="1">
      <c r="A5" s="6"/>
      <c r="B5" s="11" t="str">
        <f>HYPERLINK("http://www.abs.gov.au/ausstats/subscriber.nsf/LookupAttach/3415.0Data+Cubes-29.06.1128/$File/34150DS0028_2006_EEBTUM_Migrants.xls","Employee Earnings Benefits and Trade Union Membership 2006")</f>
        <v>Employee Earnings Benefits and Trade Union Membership 2006</v>
      </c>
      <c r="C5" s="11" t="str">
        <f>HYPERLINK("http://www.abs.gov.au/ausstats/subscriber.nsf/LookupAttach/3415.0Data+Cubes-29.06.1129/$File/34150DS0056_2007_SEARS_Superannuation_Migrants.xls","Employment Arrangements Retirement and Superannuation 2007")</f>
        <v>Employment Arrangements Retirement and Superannuation 2007</v>
      </c>
      <c r="D5" s="11" t="str">
        <f>HYPERLINK("http://www.abs.gov.au/ausstats/subscriber.nsf/LookupAttach/3415.0Data+Cubes-29.11.11190/$File/34150DS0062_2010_GSS_migrants.xls","General Social Survey 2010")</f>
        <v>General Social Survey 2010</v>
      </c>
      <c r="E5" s="11" t="str">
        <f>HYPERLINK("http://www.abs.gov.au/ausstats/subscriber.nsf/LookupAttach/3415.0Data+Cubes-29.06.1132/$File/34150DS0007_2006_GSS_Migrants.xls","General Social Survey 2006")</f>
        <v>General Social Survey 2006</v>
      </c>
      <c r="F5" s="11" t="str">
        <f>HYPERLINK("http://www.abs.gov.au/ausstats/subscriber.nsf/LookupAttach/3415.0Data+Cubes-29.06.1133/$File/34150DS0008_2002_GSS_Migrants.xls","General Social Survey 2002")</f>
        <v>General Social Survey 2002</v>
      </c>
      <c r="G5" s="11" t="str">
        <f>HYPERLINK("http://www.abs.gov.au/ausstats/Subscriber.nsf/LookupAttach/3415.0Data+Cubes-29.11.11220/$File/34150DS0061_2009-10_SIH_HES_Migrants.xls","Income and Housing 2009–10")</f>
        <v>Income and Housing 2009–10</v>
      </c>
      <c r="H5" s="11" t="str">
        <f>HYPERLINK("http://www.abs.gov.au/ausstats/Subscriber.nsf/LookupAttach/3415.0Data+Cubes-29.11.11230/$File/34150DS0055_2007-08_SIH_rev_Migrants.xls","Income and Housing 2007–08")</f>
        <v>Income and Housing 2007–08</v>
      </c>
      <c r="I5" s="11" t="str">
        <f>HYPERLINK("http://www.abs.gov.au/ausstats/Subscriber.nsf/LookupAttach/3415.0Data+Cubes-29.11.11240/$File/34150DS0035_2005-06_SIH_rev_Migrants.xls","Income and Housing 2005–06")</f>
        <v>Income and Housing 2005–06</v>
      </c>
      <c r="J5" s="11" t="str">
        <f>HYPERLINK("http://www.abs.gov.au/ausstats/Subscriber.nsf/LookupAttach/3415.0Data+Cubes-29.11.11250/$File/34150DS0009_2003-04_SIH_HES_rev_Migrants.xls","Income and Housing 2003–04")</f>
        <v>Income and Housing 2003–04</v>
      </c>
      <c r="K5" s="11" t="str">
        <f>HYPERLINK("http://www.abs.gov.au/AUSSTATS/subscriber.nsf/LookupAttach/6250.0Data+Cubes-14.06.171/$File/62500DO001_201611.xls"," Characteristics of Recent Migrants 2016")</f>
        <v> Characteristics of Recent Migrants 2016</v>
      </c>
      <c r="L5" s="11" t="str">
        <f>HYPERLINK(" http://www.abs.gov.au/AUSSTATS/subscriber.nsf/LookupAttach/6250.0Data+Cubes-30.06.141/$File/62500DO001_201311.xls"," Characteristics of Recent Migrants 2013")</f>
        <v> Characteristics of Recent Migrants 2013</v>
      </c>
      <c r="M5" s="11" t="str">
        <f>HYPERLINK("http://www.abs.gov.au/ausstats/subscriber.nsf/LookupAttach/6250.0Data+Cubes-03.06.111/$File/62500Do001_201011replacement.xls"," Characteristics of Recent Migrants 2010")</f>
        <v> Characteristics of Recent Migrants 2010</v>
      </c>
      <c r="N5" s="11" t="str">
        <f>HYPERLINK("http://www.abs.gov.au/ausstats/subscriber.nsf/LookupAttach/3415.0Data+Cubes-29.06.1139/$File/34150DS0024_2007_LFS_CoRMS_Migrants.xls","Labour Force Status and Other Characteristics of Recent Migrants 2007")</f>
        <v>Labour Force Status and Other Characteristics of Recent Migrants 2007</v>
      </c>
      <c r="O5" s="11" t="str">
        <f>HYPERLINK("http://www.abs.gov.au/ausstats/subscriber.nsf/LookupAttach/3415.0Data+Cubes-29.06.1140/$File/34150DS0012_2004_CoMS_Migrants.xls","Labour Force Status and Other Characteristics of Migrants 2004")</f>
        <v>Labour Force Status and Other Characteristics of Migrants 2004</v>
      </c>
      <c r="P5" s="11" t="str">
        <f>HYPERLINK("http://www.abs.gov.au/ausstats/subscriber.nsf/LookupAttach/3418.0Data+Cubes-27.07.171/$File/34180Do0001_201314_1.xls","Personal Income of Migrants, Australia, 2013-14")</f>
        <v>Personal Income of Migrants, Australia, 2013-14</v>
      </c>
      <c r="Q5" s="11" t="str">
        <f>HYPERLINK("http://www.abs.gov.au/ausstats/subscriber.nsf/LookupAttach/3418.0Data+Cubes-27.10.161/$File/34180Do0001_201112_1.xlsx","Personal Income of Migrants, Australia, 2011-12")</f>
        <v>Personal Income of Migrants, Australia, 2011-12</v>
      </c>
      <c r="R5" s="11" t="str">
        <f>HYPERLINK("http://www.abs.gov.au/ausstats/subscriber.nsf/LookupAttach/3418.0Data+Cubes-03.12.151/$File/34180Do0001_201011_1.xls","Personal Income of Migrants, Australia, Experimental, 2010-11")</f>
        <v>Personal Income of Migrants, Australia, Experimental, 2010-11</v>
      </c>
      <c r="S5" s="11" t="str">
        <f>HYPERLINK("http://www.abs.gov.au/ausstats/subscriber.nsf/LookupAttach/3418.0Data+Cubes-04.09.152/$File/34180Do0001_200910_2.xls","Personal Income of Migrants, Australia, Experimental, 2009-10")</f>
        <v>Personal Income of Migrants, Australia, Experimental, 2009-10</v>
      </c>
    </row>
    <row r="6" spans="1:19" ht="12.75">
      <c r="A6" s="3" t="s">
        <v>27</v>
      </c>
      <c r="B6" s="9" t="s">
        <v>59</v>
      </c>
      <c r="C6" s="9" t="s">
        <v>59</v>
      </c>
      <c r="D6" s="9" t="s">
        <v>59</v>
      </c>
      <c r="E6" s="9" t="s">
        <v>59</v>
      </c>
      <c r="F6" s="9" t="s">
        <v>59</v>
      </c>
      <c r="G6" s="9" t="s">
        <v>59</v>
      </c>
      <c r="H6" s="9" t="s">
        <v>59</v>
      </c>
      <c r="I6" s="9" t="s">
        <v>59</v>
      </c>
      <c r="J6" s="9" t="s">
        <v>59</v>
      </c>
      <c r="K6" s="9" t="s">
        <v>59</v>
      </c>
      <c r="L6" s="9" t="s">
        <v>59</v>
      </c>
      <c r="M6" s="9" t="s">
        <v>59</v>
      </c>
      <c r="N6" s="9" t="s">
        <v>59</v>
      </c>
      <c r="O6" s="9" t="s">
        <v>59</v>
      </c>
      <c r="P6" s="9" t="s">
        <v>59</v>
      </c>
      <c r="Q6" s="9" t="s">
        <v>59</v>
      </c>
      <c r="R6" s="9" t="s">
        <v>59</v>
      </c>
      <c r="S6" s="9" t="s">
        <v>59</v>
      </c>
    </row>
    <row r="7" spans="1:19" ht="12.75">
      <c r="A7" s="3" t="s">
        <v>29</v>
      </c>
      <c r="B7" s="9" t="s">
        <v>28</v>
      </c>
      <c r="C7" s="9" t="s">
        <v>28</v>
      </c>
      <c r="D7" s="9" t="s">
        <v>28</v>
      </c>
      <c r="E7" s="9" t="s">
        <v>28</v>
      </c>
      <c r="F7" s="9" t="s">
        <v>28</v>
      </c>
      <c r="G7" s="9" t="s">
        <v>28</v>
      </c>
      <c r="H7" s="9" t="s">
        <v>28</v>
      </c>
      <c r="I7" s="9" t="s">
        <v>28</v>
      </c>
      <c r="J7" s="9" t="s">
        <v>28</v>
      </c>
      <c r="K7" s="9" t="s">
        <v>28</v>
      </c>
      <c r="L7" s="9" t="s">
        <v>28</v>
      </c>
      <c r="M7" s="9" t="s">
        <v>28</v>
      </c>
      <c r="N7" s="9" t="s">
        <v>28</v>
      </c>
      <c r="O7" s="9" t="s">
        <v>28</v>
      </c>
      <c r="P7" s="9" t="s">
        <v>28</v>
      </c>
      <c r="Q7" s="9" t="s">
        <v>28</v>
      </c>
      <c r="R7" s="9" t="s">
        <v>28</v>
      </c>
      <c r="S7" s="9" t="s">
        <v>28</v>
      </c>
    </row>
    <row r="8" spans="1:19" ht="12.75">
      <c r="A8" s="3" t="s">
        <v>30</v>
      </c>
      <c r="B8" s="9" t="s">
        <v>28</v>
      </c>
      <c r="C8" s="9" t="s">
        <v>28</v>
      </c>
      <c r="D8" s="9" t="s">
        <v>28</v>
      </c>
      <c r="E8" s="9" t="s">
        <v>28</v>
      </c>
      <c r="F8" s="9" t="s">
        <v>28</v>
      </c>
      <c r="G8" s="9" t="s">
        <v>28</v>
      </c>
      <c r="H8" s="9" t="s">
        <v>28</v>
      </c>
      <c r="I8" s="9" t="s">
        <v>28</v>
      </c>
      <c r="J8" s="9" t="s">
        <v>28</v>
      </c>
      <c r="K8" s="9" t="s">
        <v>28</v>
      </c>
      <c r="L8" s="9" t="s">
        <v>28</v>
      </c>
      <c r="M8" s="9" t="s">
        <v>28</v>
      </c>
      <c r="N8" s="9" t="s">
        <v>28</v>
      </c>
      <c r="O8" s="9" t="s">
        <v>28</v>
      </c>
      <c r="P8" s="9" t="s">
        <v>28</v>
      </c>
      <c r="Q8" s="9" t="s">
        <v>28</v>
      </c>
      <c r="R8" s="9" t="s">
        <v>28</v>
      </c>
      <c r="S8" s="9" t="s">
        <v>28</v>
      </c>
    </row>
    <row r="9" spans="1:19" ht="12.75">
      <c r="A9" s="3" t="s">
        <v>31</v>
      </c>
      <c r="B9" s="9" t="s">
        <v>28</v>
      </c>
      <c r="C9" s="9" t="s">
        <v>28</v>
      </c>
      <c r="D9" s="9" t="s">
        <v>28</v>
      </c>
      <c r="E9" s="9" t="s">
        <v>28</v>
      </c>
      <c r="F9" s="9" t="s">
        <v>28</v>
      </c>
      <c r="G9" s="9" t="s">
        <v>28</v>
      </c>
      <c r="H9" s="9" t="s">
        <v>28</v>
      </c>
      <c r="I9" s="9" t="s">
        <v>28</v>
      </c>
      <c r="J9" s="9" t="s">
        <v>28</v>
      </c>
      <c r="K9" s="9" t="s">
        <v>28</v>
      </c>
      <c r="L9" s="9" t="s">
        <v>28</v>
      </c>
      <c r="M9" s="9" t="s">
        <v>28</v>
      </c>
      <c r="N9" s="9" t="s">
        <v>28</v>
      </c>
      <c r="O9" s="9" t="s">
        <v>28</v>
      </c>
      <c r="P9" s="9" t="s">
        <v>28</v>
      </c>
      <c r="Q9" s="9" t="s">
        <v>28</v>
      </c>
      <c r="R9" s="9" t="s">
        <v>28</v>
      </c>
      <c r="S9" s="9" t="s">
        <v>28</v>
      </c>
    </row>
    <row r="10" spans="1:19" ht="12.75">
      <c r="A10" s="3" t="s">
        <v>61</v>
      </c>
      <c r="B10" s="9" t="s">
        <v>28</v>
      </c>
      <c r="C10" s="9" t="s">
        <v>28</v>
      </c>
      <c r="D10" s="9" t="s">
        <v>28</v>
      </c>
      <c r="E10" s="9" t="s">
        <v>28</v>
      </c>
      <c r="F10" s="9" t="s">
        <v>28</v>
      </c>
      <c r="G10" s="9" t="s">
        <v>28</v>
      </c>
      <c r="H10" s="9" t="s">
        <v>28</v>
      </c>
      <c r="I10" s="9" t="s">
        <v>28</v>
      </c>
      <c r="J10" s="9" t="s">
        <v>28</v>
      </c>
      <c r="K10" s="9" t="s">
        <v>28</v>
      </c>
      <c r="L10" s="9" t="s">
        <v>28</v>
      </c>
      <c r="M10" s="9" t="s">
        <v>28</v>
      </c>
      <c r="N10" s="9" t="s">
        <v>28</v>
      </c>
      <c r="O10" s="9" t="s">
        <v>28</v>
      </c>
      <c r="P10" s="9" t="s">
        <v>28</v>
      </c>
      <c r="Q10" s="9" t="s">
        <v>28</v>
      </c>
      <c r="R10" s="9" t="s">
        <v>28</v>
      </c>
      <c r="S10" s="9" t="s">
        <v>28</v>
      </c>
    </row>
    <row r="11" spans="1:19" ht="12.75">
      <c r="A11" s="3" t="s">
        <v>62</v>
      </c>
      <c r="B11" s="9" t="s">
        <v>28</v>
      </c>
      <c r="C11" s="9" t="s">
        <v>28</v>
      </c>
      <c r="D11" s="9" t="s">
        <v>28</v>
      </c>
      <c r="E11" s="9" t="s">
        <v>28</v>
      </c>
      <c r="F11" s="9" t="s">
        <v>28</v>
      </c>
      <c r="G11" s="9" t="s">
        <v>28</v>
      </c>
      <c r="H11" s="9" t="s">
        <v>28</v>
      </c>
      <c r="I11" s="9" t="s">
        <v>28</v>
      </c>
      <c r="J11" s="9" t="s">
        <v>28</v>
      </c>
      <c r="K11" s="9" t="s">
        <v>28</v>
      </c>
      <c r="L11" s="9" t="s">
        <v>28</v>
      </c>
      <c r="M11" s="9" t="s">
        <v>28</v>
      </c>
      <c r="N11" s="9" t="s">
        <v>28</v>
      </c>
      <c r="O11" s="9" t="s">
        <v>28</v>
      </c>
      <c r="P11" s="9" t="s">
        <v>28</v>
      </c>
      <c r="Q11" s="9" t="s">
        <v>28</v>
      </c>
      <c r="R11" s="9" t="s">
        <v>28</v>
      </c>
      <c r="S11" s="9" t="s">
        <v>28</v>
      </c>
    </row>
    <row r="12" spans="1:19" ht="12.75">
      <c r="A12" s="3" t="s">
        <v>63</v>
      </c>
      <c r="B12" s="9" t="s">
        <v>28</v>
      </c>
      <c r="C12" s="9" t="s">
        <v>28</v>
      </c>
      <c r="D12" s="9" t="s">
        <v>28</v>
      </c>
      <c r="E12" s="9" t="s">
        <v>28</v>
      </c>
      <c r="F12" s="9" t="s">
        <v>28</v>
      </c>
      <c r="G12" s="9" t="s">
        <v>28</v>
      </c>
      <c r="H12" s="9" t="s">
        <v>28</v>
      </c>
      <c r="I12" s="9" t="s">
        <v>28</v>
      </c>
      <c r="J12" s="9" t="s">
        <v>28</v>
      </c>
      <c r="K12" s="9" t="s">
        <v>28</v>
      </c>
      <c r="L12" s="9" t="s">
        <v>28</v>
      </c>
      <c r="M12" s="9" t="s">
        <v>28</v>
      </c>
      <c r="N12" s="9" t="s">
        <v>28</v>
      </c>
      <c r="O12" s="9" t="s">
        <v>28</v>
      </c>
      <c r="P12" s="9" t="s">
        <v>28</v>
      </c>
      <c r="Q12" s="9" t="s">
        <v>28</v>
      </c>
      <c r="R12" s="9" t="s">
        <v>28</v>
      </c>
      <c r="S12" s="9" t="s">
        <v>28</v>
      </c>
    </row>
    <row r="13" spans="1:19" ht="12.75">
      <c r="A13" s="3" t="s">
        <v>32</v>
      </c>
      <c r="B13" s="9" t="s">
        <v>28</v>
      </c>
      <c r="C13" s="9" t="s">
        <v>28</v>
      </c>
      <c r="D13" s="9" t="s">
        <v>28</v>
      </c>
      <c r="E13" s="9" t="s">
        <v>28</v>
      </c>
      <c r="F13" s="9" t="s">
        <v>28</v>
      </c>
      <c r="G13" s="9" t="s">
        <v>28</v>
      </c>
      <c r="H13" s="9" t="s">
        <v>28</v>
      </c>
      <c r="I13" s="9" t="s">
        <v>28</v>
      </c>
      <c r="J13" s="9" t="s">
        <v>28</v>
      </c>
      <c r="K13" s="9" t="s">
        <v>28</v>
      </c>
      <c r="L13" s="9" t="s">
        <v>28</v>
      </c>
      <c r="M13" s="9" t="s">
        <v>28</v>
      </c>
      <c r="N13" s="9" t="s">
        <v>28</v>
      </c>
      <c r="O13" s="9" t="s">
        <v>59</v>
      </c>
      <c r="P13" s="9" t="s">
        <v>28</v>
      </c>
      <c r="Q13" s="9" t="s">
        <v>28</v>
      </c>
      <c r="R13" s="9" t="s">
        <v>28</v>
      </c>
      <c r="S13" s="9" t="s">
        <v>28</v>
      </c>
    </row>
    <row r="14" spans="1:19" ht="12.75">
      <c r="A14" s="3" t="s">
        <v>76</v>
      </c>
      <c r="B14" s="9" t="s">
        <v>28</v>
      </c>
      <c r="C14" s="9" t="s">
        <v>28</v>
      </c>
      <c r="D14" s="9" t="s">
        <v>59</v>
      </c>
      <c r="E14" s="9" t="s">
        <v>59</v>
      </c>
      <c r="F14" s="9" t="s">
        <v>28</v>
      </c>
      <c r="G14" s="9" t="s">
        <v>28</v>
      </c>
      <c r="H14" s="9" t="s">
        <v>28</v>
      </c>
      <c r="I14" s="9" t="s">
        <v>28</v>
      </c>
      <c r="J14" s="9" t="s">
        <v>28</v>
      </c>
      <c r="K14" s="9" t="s">
        <v>59</v>
      </c>
      <c r="L14" s="9" t="s">
        <v>59</v>
      </c>
      <c r="M14" s="9" t="s">
        <v>59</v>
      </c>
      <c r="N14" s="9" t="s">
        <v>59</v>
      </c>
      <c r="O14" s="9" t="s">
        <v>59</v>
      </c>
      <c r="P14" s="9" t="s">
        <v>59</v>
      </c>
      <c r="Q14" s="9" t="s">
        <v>59</v>
      </c>
      <c r="R14" s="9" t="s">
        <v>59</v>
      </c>
      <c r="S14" s="9" t="s">
        <v>59</v>
      </c>
    </row>
    <row r="15" spans="1:19" ht="12.75">
      <c r="A15" s="3" t="s">
        <v>33</v>
      </c>
      <c r="B15" s="9" t="s">
        <v>28</v>
      </c>
      <c r="C15" s="9" t="s">
        <v>28</v>
      </c>
      <c r="D15" s="9" t="s">
        <v>28</v>
      </c>
      <c r="E15" s="9" t="s">
        <v>28</v>
      </c>
      <c r="F15" s="9" t="s">
        <v>28</v>
      </c>
      <c r="G15" s="9" t="s">
        <v>28</v>
      </c>
      <c r="H15" s="9" t="s">
        <v>28</v>
      </c>
      <c r="I15" s="9" t="s">
        <v>28</v>
      </c>
      <c r="J15" s="9" t="s">
        <v>28</v>
      </c>
      <c r="K15" s="9" t="s">
        <v>28</v>
      </c>
      <c r="L15" s="9" t="s">
        <v>28</v>
      </c>
      <c r="M15" s="9" t="s">
        <v>28</v>
      </c>
      <c r="N15" s="9" t="s">
        <v>59</v>
      </c>
      <c r="O15" s="9" t="s">
        <v>59</v>
      </c>
      <c r="P15" s="9" t="s">
        <v>59</v>
      </c>
      <c r="Q15" s="9" t="s">
        <v>59</v>
      </c>
      <c r="R15" s="9" t="s">
        <v>59</v>
      </c>
      <c r="S15" s="9" t="s">
        <v>59</v>
      </c>
    </row>
    <row r="16" spans="1:19" ht="12.75">
      <c r="A16" s="3" t="s">
        <v>34</v>
      </c>
      <c r="B16" s="9" t="s">
        <v>59</v>
      </c>
      <c r="C16" s="9" t="s">
        <v>59</v>
      </c>
      <c r="D16" s="9" t="s">
        <v>59</v>
      </c>
      <c r="E16" s="9" t="s">
        <v>59</v>
      </c>
      <c r="F16" s="9" t="s">
        <v>59</v>
      </c>
      <c r="G16" s="9" t="s">
        <v>59</v>
      </c>
      <c r="H16" s="9" t="s">
        <v>59</v>
      </c>
      <c r="I16" s="9" t="s">
        <v>59</v>
      </c>
      <c r="J16" s="9" t="s">
        <v>59</v>
      </c>
      <c r="K16" s="9" t="s">
        <v>59</v>
      </c>
      <c r="L16" s="9" t="s">
        <v>59</v>
      </c>
      <c r="M16" s="9" t="s">
        <v>59</v>
      </c>
      <c r="N16" s="9" t="s">
        <v>59</v>
      </c>
      <c r="O16" s="9" t="s">
        <v>59</v>
      </c>
      <c r="P16" s="9" t="s">
        <v>59</v>
      </c>
      <c r="Q16" s="9" t="s">
        <v>59</v>
      </c>
      <c r="R16" s="9" t="s">
        <v>59</v>
      </c>
      <c r="S16" s="9" t="s">
        <v>59</v>
      </c>
    </row>
    <row r="17" spans="1:19" ht="12.75">
      <c r="A17" s="3" t="s">
        <v>35</v>
      </c>
      <c r="B17" s="9" t="s">
        <v>28</v>
      </c>
      <c r="C17" s="9" t="s">
        <v>28</v>
      </c>
      <c r="D17" s="9" t="s">
        <v>28</v>
      </c>
      <c r="E17" s="9" t="s">
        <v>28</v>
      </c>
      <c r="F17" s="9" t="s">
        <v>28</v>
      </c>
      <c r="G17" s="9" t="s">
        <v>28</v>
      </c>
      <c r="H17" s="9" t="s">
        <v>28</v>
      </c>
      <c r="I17" s="9" t="s">
        <v>28</v>
      </c>
      <c r="J17" s="9" t="s">
        <v>28</v>
      </c>
      <c r="K17" s="9" t="s">
        <v>59</v>
      </c>
      <c r="L17" s="9" t="s">
        <v>59</v>
      </c>
      <c r="M17" s="9" t="s">
        <v>59</v>
      </c>
      <c r="N17" s="9" t="s">
        <v>59</v>
      </c>
      <c r="O17" s="9" t="s">
        <v>59</v>
      </c>
      <c r="P17" s="9" t="s">
        <v>28</v>
      </c>
      <c r="Q17" s="9" t="s">
        <v>28</v>
      </c>
      <c r="R17" s="9" t="s">
        <v>28</v>
      </c>
      <c r="S17" s="9" t="s">
        <v>28</v>
      </c>
    </row>
    <row r="18" spans="1:19" ht="12.75">
      <c r="A18" s="3" t="s">
        <v>60</v>
      </c>
      <c r="B18" s="9" t="s">
        <v>28</v>
      </c>
      <c r="C18" s="9" t="s">
        <v>28</v>
      </c>
      <c r="D18" s="9" t="s">
        <v>28</v>
      </c>
      <c r="E18" s="9" t="s">
        <v>28</v>
      </c>
      <c r="F18" s="9" t="s">
        <v>28</v>
      </c>
      <c r="G18" s="9" t="s">
        <v>28</v>
      </c>
      <c r="H18" s="9" t="s">
        <v>28</v>
      </c>
      <c r="I18" s="9" t="s">
        <v>28</v>
      </c>
      <c r="J18" s="9" t="s">
        <v>28</v>
      </c>
      <c r="K18" s="9" t="s">
        <v>59</v>
      </c>
      <c r="L18" s="9" t="s">
        <v>59</v>
      </c>
      <c r="M18" s="9" t="s">
        <v>59</v>
      </c>
      <c r="N18" s="9" t="s">
        <v>28</v>
      </c>
      <c r="O18" s="9" t="s">
        <v>28</v>
      </c>
      <c r="P18" s="9" t="s">
        <v>59</v>
      </c>
      <c r="Q18" s="9" t="s">
        <v>59</v>
      </c>
      <c r="R18" s="9" t="s">
        <v>59</v>
      </c>
      <c r="S18" s="9" t="s">
        <v>59</v>
      </c>
    </row>
    <row r="19" spans="1:19" ht="12.75">
      <c r="A19" s="3" t="s">
        <v>36</v>
      </c>
      <c r="B19" s="9" t="s">
        <v>28</v>
      </c>
      <c r="C19" s="9" t="s">
        <v>28</v>
      </c>
      <c r="D19" s="9" t="s">
        <v>59</v>
      </c>
      <c r="E19" s="9" t="s">
        <v>59</v>
      </c>
      <c r="F19" s="9" t="s">
        <v>59</v>
      </c>
      <c r="G19" s="9" t="s">
        <v>28</v>
      </c>
      <c r="H19" s="9" t="s">
        <v>28</v>
      </c>
      <c r="I19" s="9" t="s">
        <v>28</v>
      </c>
      <c r="J19" s="9" t="s">
        <v>28</v>
      </c>
      <c r="K19" s="9" t="s">
        <v>59</v>
      </c>
      <c r="L19" s="9" t="s">
        <v>59</v>
      </c>
      <c r="M19" s="9" t="s">
        <v>59</v>
      </c>
      <c r="N19" s="9" t="s">
        <v>59</v>
      </c>
      <c r="O19" s="9" t="s">
        <v>59</v>
      </c>
      <c r="P19" s="9" t="s">
        <v>28</v>
      </c>
      <c r="Q19" s="9" t="s">
        <v>28</v>
      </c>
      <c r="R19" s="9" t="s">
        <v>28</v>
      </c>
      <c r="S19" s="9" t="s">
        <v>28</v>
      </c>
    </row>
    <row r="20" spans="1:19" ht="12.75">
      <c r="A20" s="3" t="s">
        <v>37</v>
      </c>
      <c r="B20" s="9" t="s">
        <v>28</v>
      </c>
      <c r="C20" s="9" t="s">
        <v>28</v>
      </c>
      <c r="D20" s="9" t="s">
        <v>28</v>
      </c>
      <c r="E20" s="9" t="s">
        <v>28</v>
      </c>
      <c r="F20" s="9" t="s">
        <v>28</v>
      </c>
      <c r="G20" s="9" t="s">
        <v>28</v>
      </c>
      <c r="H20" s="9" t="s">
        <v>28</v>
      </c>
      <c r="I20" s="9" t="s">
        <v>28</v>
      </c>
      <c r="J20" s="9" t="s">
        <v>28</v>
      </c>
      <c r="K20" s="9" t="s">
        <v>28</v>
      </c>
      <c r="L20" s="9" t="s">
        <v>28</v>
      </c>
      <c r="M20" s="9" t="s">
        <v>28</v>
      </c>
      <c r="N20" s="9" t="s">
        <v>28</v>
      </c>
      <c r="O20" s="9" t="s">
        <v>28</v>
      </c>
      <c r="P20" s="9" t="s">
        <v>28</v>
      </c>
      <c r="Q20" s="9" t="s">
        <v>28</v>
      </c>
      <c r="R20" s="9" t="s">
        <v>28</v>
      </c>
      <c r="S20" s="9" t="s">
        <v>28</v>
      </c>
    </row>
    <row r="21" spans="1:19" ht="12.75">
      <c r="A21" s="3" t="s">
        <v>38</v>
      </c>
      <c r="B21" s="9" t="s">
        <v>28</v>
      </c>
      <c r="C21" s="9" t="s">
        <v>28</v>
      </c>
      <c r="D21" s="9" t="s">
        <v>59</v>
      </c>
      <c r="E21" s="9" t="s">
        <v>59</v>
      </c>
      <c r="F21" s="9" t="s">
        <v>59</v>
      </c>
      <c r="G21" s="9" t="s">
        <v>28</v>
      </c>
      <c r="H21" s="9" t="s">
        <v>28</v>
      </c>
      <c r="I21" s="9" t="s">
        <v>28</v>
      </c>
      <c r="J21" s="9" t="s">
        <v>28</v>
      </c>
      <c r="K21" s="9" t="s">
        <v>59</v>
      </c>
      <c r="L21" s="9" t="s">
        <v>59</v>
      </c>
      <c r="M21" s="9" t="s">
        <v>59</v>
      </c>
      <c r="N21" s="9" t="s">
        <v>59</v>
      </c>
      <c r="O21" s="9" t="s">
        <v>59</v>
      </c>
      <c r="P21" s="9" t="s">
        <v>28</v>
      </c>
      <c r="Q21" s="9" t="s">
        <v>28</v>
      </c>
      <c r="R21" s="9" t="s">
        <v>28</v>
      </c>
      <c r="S21" s="9" t="s">
        <v>28</v>
      </c>
    </row>
    <row r="22" spans="1:19" ht="12.75">
      <c r="A22" s="3" t="s">
        <v>39</v>
      </c>
      <c r="B22" s="9" t="s">
        <v>28</v>
      </c>
      <c r="C22" s="9" t="s">
        <v>28</v>
      </c>
      <c r="D22" s="9" t="s">
        <v>28</v>
      </c>
      <c r="E22" s="9" t="s">
        <v>28</v>
      </c>
      <c r="F22" s="9" t="s">
        <v>28</v>
      </c>
      <c r="G22" s="9" t="s">
        <v>28</v>
      </c>
      <c r="H22" s="9" t="s">
        <v>28</v>
      </c>
      <c r="I22" s="9" t="s">
        <v>28</v>
      </c>
      <c r="J22" s="9" t="s">
        <v>28</v>
      </c>
      <c r="K22" s="9" t="s">
        <v>28</v>
      </c>
      <c r="L22" s="9" t="s">
        <v>28</v>
      </c>
      <c r="M22" s="9" t="s">
        <v>28</v>
      </c>
      <c r="N22" s="9" t="s">
        <v>28</v>
      </c>
      <c r="O22" s="9" t="s">
        <v>28</v>
      </c>
      <c r="P22" s="9" t="s">
        <v>28</v>
      </c>
      <c r="Q22" s="9" t="s">
        <v>28</v>
      </c>
      <c r="R22" s="9" t="s">
        <v>28</v>
      </c>
      <c r="S22" s="9" t="s">
        <v>28</v>
      </c>
    </row>
    <row r="23" spans="1:19" ht="12.75">
      <c r="A23" s="3" t="s">
        <v>64</v>
      </c>
      <c r="B23" s="9" t="s">
        <v>28</v>
      </c>
      <c r="C23" s="9" t="s">
        <v>28</v>
      </c>
      <c r="D23" s="9" t="s">
        <v>28</v>
      </c>
      <c r="E23" s="9" t="s">
        <v>28</v>
      </c>
      <c r="F23" s="9" t="s">
        <v>28</v>
      </c>
      <c r="G23" s="9" t="s">
        <v>28</v>
      </c>
      <c r="H23" s="9" t="s">
        <v>28</v>
      </c>
      <c r="I23" s="9" t="s">
        <v>28</v>
      </c>
      <c r="J23" s="9" t="s">
        <v>28</v>
      </c>
      <c r="K23" s="9" t="s">
        <v>28</v>
      </c>
      <c r="L23" s="9" t="s">
        <v>28</v>
      </c>
      <c r="M23" s="9" t="s">
        <v>28</v>
      </c>
      <c r="N23" s="9" t="s">
        <v>28</v>
      </c>
      <c r="O23" s="9" t="s">
        <v>28</v>
      </c>
      <c r="P23" s="9" t="s">
        <v>28</v>
      </c>
      <c r="Q23" s="9" t="s">
        <v>28</v>
      </c>
      <c r="R23" s="9" t="s">
        <v>28</v>
      </c>
      <c r="S23" s="9" t="s">
        <v>28</v>
      </c>
    </row>
    <row r="24" spans="1:19" ht="12.75">
      <c r="A24" s="3" t="s">
        <v>40</v>
      </c>
      <c r="B24" s="9" t="s">
        <v>28</v>
      </c>
      <c r="C24" s="9" t="s">
        <v>28</v>
      </c>
      <c r="D24" s="9" t="s">
        <v>59</v>
      </c>
      <c r="E24" s="9" t="s">
        <v>59</v>
      </c>
      <c r="F24" s="9" t="s">
        <v>28</v>
      </c>
      <c r="G24" s="9" t="s">
        <v>28</v>
      </c>
      <c r="H24" s="9" t="s">
        <v>28</v>
      </c>
      <c r="I24" s="9" t="s">
        <v>28</v>
      </c>
      <c r="J24" s="9" t="s">
        <v>28</v>
      </c>
      <c r="K24" s="9" t="s">
        <v>59</v>
      </c>
      <c r="L24" s="9" t="s">
        <v>59</v>
      </c>
      <c r="M24" s="9" t="s">
        <v>59</v>
      </c>
      <c r="N24" s="9" t="s">
        <v>59</v>
      </c>
      <c r="O24" s="9" t="s">
        <v>59</v>
      </c>
      <c r="P24" s="9" t="s">
        <v>59</v>
      </c>
      <c r="Q24" s="9" t="s">
        <v>59</v>
      </c>
      <c r="R24" s="9" t="s">
        <v>59</v>
      </c>
      <c r="S24" s="9" t="s">
        <v>59</v>
      </c>
    </row>
    <row r="25" spans="1:19" ht="12.75">
      <c r="A25" s="3" t="s">
        <v>77</v>
      </c>
      <c r="B25" s="9" t="s">
        <v>28</v>
      </c>
      <c r="C25" s="9" t="s">
        <v>28</v>
      </c>
      <c r="D25" s="9" t="s">
        <v>28</v>
      </c>
      <c r="E25" s="9" t="s">
        <v>28</v>
      </c>
      <c r="F25" s="9" t="s">
        <v>28</v>
      </c>
      <c r="G25" s="9" t="s">
        <v>28</v>
      </c>
      <c r="H25" s="9" t="s">
        <v>28</v>
      </c>
      <c r="I25" s="9" t="s">
        <v>28</v>
      </c>
      <c r="J25" s="9" t="s">
        <v>28</v>
      </c>
      <c r="K25" s="9" t="s">
        <v>59</v>
      </c>
      <c r="L25" s="9" t="s">
        <v>59</v>
      </c>
      <c r="M25" s="9" t="s">
        <v>59</v>
      </c>
      <c r="N25" s="9" t="s">
        <v>59</v>
      </c>
      <c r="O25" s="9" t="s">
        <v>28</v>
      </c>
      <c r="P25" s="9" t="s">
        <v>59</v>
      </c>
      <c r="Q25" s="9" t="s">
        <v>59</v>
      </c>
      <c r="R25" s="9" t="s">
        <v>59</v>
      </c>
      <c r="S25" s="9" t="s">
        <v>59</v>
      </c>
    </row>
    <row r="26" spans="1:19" ht="12.75">
      <c r="A26" s="3" t="s">
        <v>41</v>
      </c>
      <c r="B26" s="9" t="s">
        <v>28</v>
      </c>
      <c r="C26" s="9" t="s">
        <v>28</v>
      </c>
      <c r="D26" s="9" t="s">
        <v>28</v>
      </c>
      <c r="E26" s="9" t="s">
        <v>28</v>
      </c>
      <c r="F26" s="9" t="s">
        <v>28</v>
      </c>
      <c r="G26" s="9" t="s">
        <v>28</v>
      </c>
      <c r="H26" s="9" t="s">
        <v>28</v>
      </c>
      <c r="I26" s="9" t="s">
        <v>28</v>
      </c>
      <c r="J26" s="9" t="s">
        <v>28</v>
      </c>
      <c r="K26" s="9" t="s">
        <v>28</v>
      </c>
      <c r="L26" s="9" t="s">
        <v>28</v>
      </c>
      <c r="M26" s="9" t="s">
        <v>28</v>
      </c>
      <c r="N26" s="9" t="s">
        <v>28</v>
      </c>
      <c r="O26" s="9" t="s">
        <v>28</v>
      </c>
      <c r="P26" s="9" t="s">
        <v>28</v>
      </c>
      <c r="Q26" s="9" t="s">
        <v>28</v>
      </c>
      <c r="R26" s="9" t="s">
        <v>28</v>
      </c>
      <c r="S26" s="9" t="s">
        <v>28</v>
      </c>
    </row>
    <row r="27" spans="1:19" ht="12.75">
      <c r="A27" s="3" t="s">
        <v>42</v>
      </c>
      <c r="B27" s="9" t="s">
        <v>28</v>
      </c>
      <c r="C27" s="9" t="s">
        <v>28</v>
      </c>
      <c r="D27" s="9" t="s">
        <v>28</v>
      </c>
      <c r="E27" s="9" t="s">
        <v>28</v>
      </c>
      <c r="F27" s="9" t="s">
        <v>28</v>
      </c>
      <c r="G27" s="9" t="s">
        <v>28</v>
      </c>
      <c r="H27" s="9" t="s">
        <v>28</v>
      </c>
      <c r="I27" s="9" t="s">
        <v>28</v>
      </c>
      <c r="J27" s="9" t="s">
        <v>28</v>
      </c>
      <c r="K27" s="9" t="s">
        <v>28</v>
      </c>
      <c r="L27" s="9" t="s">
        <v>28</v>
      </c>
      <c r="M27" s="9" t="s">
        <v>28</v>
      </c>
      <c r="N27" s="9" t="s">
        <v>28</v>
      </c>
      <c r="O27" s="9" t="s">
        <v>28</v>
      </c>
      <c r="P27" s="9" t="s">
        <v>28</v>
      </c>
      <c r="Q27" s="9" t="s">
        <v>28</v>
      </c>
      <c r="R27" s="9" t="s">
        <v>28</v>
      </c>
      <c r="S27" s="9" t="s">
        <v>28</v>
      </c>
    </row>
    <row r="28" spans="1:19" ht="12.75">
      <c r="A28" s="3" t="s">
        <v>43</v>
      </c>
      <c r="B28" s="9" t="s">
        <v>28</v>
      </c>
      <c r="C28" s="9" t="s">
        <v>28</v>
      </c>
      <c r="D28" s="9" t="s">
        <v>59</v>
      </c>
      <c r="E28" s="9" t="s">
        <v>59</v>
      </c>
      <c r="F28" s="9" t="s">
        <v>28</v>
      </c>
      <c r="G28" s="9" t="s">
        <v>28</v>
      </c>
      <c r="H28" s="9" t="s">
        <v>28</v>
      </c>
      <c r="I28" s="9" t="s">
        <v>28</v>
      </c>
      <c r="J28" s="9" t="s">
        <v>28</v>
      </c>
      <c r="K28" s="9" t="s">
        <v>59</v>
      </c>
      <c r="L28" s="9" t="s">
        <v>59</v>
      </c>
      <c r="M28" s="9" t="s">
        <v>59</v>
      </c>
      <c r="N28" s="9" t="s">
        <v>59</v>
      </c>
      <c r="O28" s="9" t="s">
        <v>59</v>
      </c>
      <c r="P28" s="9" t="s">
        <v>59</v>
      </c>
      <c r="Q28" s="9" t="s">
        <v>59</v>
      </c>
      <c r="R28" s="9" t="s">
        <v>59</v>
      </c>
      <c r="S28" s="9" t="s">
        <v>59</v>
      </c>
    </row>
    <row r="29" spans="1:19" ht="12.75">
      <c r="A29" s="3" t="s">
        <v>65</v>
      </c>
      <c r="B29" s="9" t="s">
        <v>28</v>
      </c>
      <c r="C29" s="9" t="s">
        <v>28</v>
      </c>
      <c r="D29" s="9" t="s">
        <v>28</v>
      </c>
      <c r="E29" s="9" t="s">
        <v>28</v>
      </c>
      <c r="F29" s="9" t="s">
        <v>28</v>
      </c>
      <c r="G29" s="9" t="s">
        <v>28</v>
      </c>
      <c r="H29" s="9" t="s">
        <v>28</v>
      </c>
      <c r="I29" s="9" t="s">
        <v>28</v>
      </c>
      <c r="J29" s="9" t="s">
        <v>28</v>
      </c>
      <c r="K29" s="9" t="s">
        <v>59</v>
      </c>
      <c r="L29" s="9" t="s">
        <v>59</v>
      </c>
      <c r="M29" s="9" t="s">
        <v>59</v>
      </c>
      <c r="N29" s="9" t="s">
        <v>28</v>
      </c>
      <c r="O29" s="9" t="s">
        <v>28</v>
      </c>
      <c r="P29" s="9" t="s">
        <v>59</v>
      </c>
      <c r="Q29" s="9" t="s">
        <v>59</v>
      </c>
      <c r="R29" s="9" t="s">
        <v>59</v>
      </c>
      <c r="S29" s="9" t="s">
        <v>59</v>
      </c>
    </row>
    <row r="30" spans="1:19" ht="12.75">
      <c r="A30" s="3" t="s">
        <v>66</v>
      </c>
      <c r="B30" s="9" t="s">
        <v>28</v>
      </c>
      <c r="C30" s="9" t="s">
        <v>28</v>
      </c>
      <c r="D30" s="9" t="s">
        <v>28</v>
      </c>
      <c r="E30" s="9" t="s">
        <v>28</v>
      </c>
      <c r="F30" s="9" t="s">
        <v>28</v>
      </c>
      <c r="G30" s="9" t="s">
        <v>28</v>
      </c>
      <c r="H30" s="9" t="s">
        <v>28</v>
      </c>
      <c r="I30" s="9" t="s">
        <v>28</v>
      </c>
      <c r="J30" s="9" t="s">
        <v>28</v>
      </c>
      <c r="K30" s="9" t="s">
        <v>28</v>
      </c>
      <c r="L30" s="9" t="s">
        <v>28</v>
      </c>
      <c r="M30" s="9" t="s">
        <v>28</v>
      </c>
      <c r="N30" s="9" t="s">
        <v>28</v>
      </c>
      <c r="O30" s="9" t="s">
        <v>28</v>
      </c>
      <c r="P30" s="9" t="s">
        <v>59</v>
      </c>
      <c r="Q30" s="9" t="s">
        <v>59</v>
      </c>
      <c r="R30" s="9" t="s">
        <v>59</v>
      </c>
      <c r="S30" s="9" t="s">
        <v>59</v>
      </c>
    </row>
    <row r="31" spans="1:19" ht="12.75">
      <c r="A31" s="3" t="s">
        <v>44</v>
      </c>
      <c r="B31" s="9" t="s">
        <v>59</v>
      </c>
      <c r="C31" s="9" t="s">
        <v>59</v>
      </c>
      <c r="D31" s="9" t="s">
        <v>59</v>
      </c>
      <c r="E31" s="9" t="s">
        <v>59</v>
      </c>
      <c r="F31" s="9" t="s">
        <v>59</v>
      </c>
      <c r="G31" s="9" t="s">
        <v>59</v>
      </c>
      <c r="H31" s="9" t="s">
        <v>59</v>
      </c>
      <c r="I31" s="9" t="s">
        <v>59</v>
      </c>
      <c r="J31" s="9" t="s">
        <v>59</v>
      </c>
      <c r="K31" s="9" t="s">
        <v>59</v>
      </c>
      <c r="L31" s="9" t="s">
        <v>59</v>
      </c>
      <c r="M31" s="9" t="s">
        <v>59</v>
      </c>
      <c r="N31" s="9" t="s">
        <v>59</v>
      </c>
      <c r="O31" s="9" t="s">
        <v>59</v>
      </c>
      <c r="P31" s="9" t="s">
        <v>59</v>
      </c>
      <c r="Q31" s="9" t="s">
        <v>59</v>
      </c>
      <c r="R31" s="9" t="s">
        <v>59</v>
      </c>
      <c r="S31" s="9" t="s">
        <v>59</v>
      </c>
    </row>
    <row r="32" spans="1:19" ht="12.75">
      <c r="A32" s="3" t="s">
        <v>45</v>
      </c>
      <c r="B32" s="9" t="s">
        <v>59</v>
      </c>
      <c r="C32" s="9" t="s">
        <v>59</v>
      </c>
      <c r="D32" s="9" t="s">
        <v>59</v>
      </c>
      <c r="E32" s="9" t="s">
        <v>59</v>
      </c>
      <c r="F32" s="9" t="s">
        <v>59</v>
      </c>
      <c r="G32" s="9" t="s">
        <v>59</v>
      </c>
      <c r="H32" s="9" t="s">
        <v>59</v>
      </c>
      <c r="I32" s="9" t="s">
        <v>59</v>
      </c>
      <c r="J32" s="9" t="s">
        <v>59</v>
      </c>
      <c r="K32" s="9" t="s">
        <v>59</v>
      </c>
      <c r="L32" s="9" t="s">
        <v>59</v>
      </c>
      <c r="M32" s="9" t="s">
        <v>59</v>
      </c>
      <c r="N32" s="9" t="s">
        <v>59</v>
      </c>
      <c r="O32" s="9" t="s">
        <v>59</v>
      </c>
      <c r="P32" s="9" t="s">
        <v>59</v>
      </c>
      <c r="Q32" s="9" t="s">
        <v>59</v>
      </c>
      <c r="R32" s="9" t="s">
        <v>59</v>
      </c>
      <c r="S32" s="9" t="s">
        <v>59</v>
      </c>
    </row>
    <row r="33" spans="1:19" ht="12.75">
      <c r="A33" s="3" t="s">
        <v>46</v>
      </c>
      <c r="B33" s="9" t="s">
        <v>59</v>
      </c>
      <c r="C33" s="9" t="s">
        <v>59</v>
      </c>
      <c r="D33" s="9" t="s">
        <v>59</v>
      </c>
      <c r="E33" s="9" t="s">
        <v>59</v>
      </c>
      <c r="F33" s="9" t="s">
        <v>59</v>
      </c>
      <c r="G33" s="9" t="s">
        <v>59</v>
      </c>
      <c r="H33" s="9" t="s">
        <v>59</v>
      </c>
      <c r="I33" s="9" t="s">
        <v>59</v>
      </c>
      <c r="J33" s="9" t="s">
        <v>59</v>
      </c>
      <c r="K33" s="9" t="s">
        <v>59</v>
      </c>
      <c r="L33" s="9" t="s">
        <v>59</v>
      </c>
      <c r="M33" s="9" t="s">
        <v>59</v>
      </c>
      <c r="N33" s="9" t="s">
        <v>59</v>
      </c>
      <c r="O33" s="9" t="s">
        <v>59</v>
      </c>
      <c r="P33" s="9" t="s">
        <v>59</v>
      </c>
      <c r="Q33" s="9" t="s">
        <v>59</v>
      </c>
      <c r="R33" s="9" t="s">
        <v>59</v>
      </c>
      <c r="S33" s="9" t="s">
        <v>59</v>
      </c>
    </row>
    <row r="34" spans="1:19" ht="12.75">
      <c r="A34" s="3" t="s">
        <v>47</v>
      </c>
      <c r="B34" s="9" t="s">
        <v>59</v>
      </c>
      <c r="C34" s="9" t="s">
        <v>59</v>
      </c>
      <c r="D34" s="9" t="s">
        <v>59</v>
      </c>
      <c r="E34" s="9" t="s">
        <v>59</v>
      </c>
      <c r="F34" s="9" t="s">
        <v>59</v>
      </c>
      <c r="G34" s="9" t="s">
        <v>59</v>
      </c>
      <c r="H34" s="9" t="s">
        <v>59</v>
      </c>
      <c r="I34" s="9" t="s">
        <v>59</v>
      </c>
      <c r="J34" s="9" t="s">
        <v>59</v>
      </c>
      <c r="K34" s="9" t="s">
        <v>59</v>
      </c>
      <c r="L34" s="9" t="s">
        <v>59</v>
      </c>
      <c r="M34" s="9" t="s">
        <v>59</v>
      </c>
      <c r="N34" s="9" t="s">
        <v>28</v>
      </c>
      <c r="O34" s="9" t="s">
        <v>28</v>
      </c>
      <c r="P34" s="9" t="s">
        <v>59</v>
      </c>
      <c r="Q34" s="9" t="s">
        <v>59</v>
      </c>
      <c r="R34" s="9" t="s">
        <v>59</v>
      </c>
      <c r="S34" s="9" t="s">
        <v>59</v>
      </c>
    </row>
    <row r="37" ht="12.75">
      <c r="A37" s="5" t="s">
        <v>97</v>
      </c>
    </row>
  </sheetData>
  <sheetProtection/>
  <mergeCells count="3">
    <mergeCell ref="A1:O1"/>
    <mergeCell ref="A2:C2"/>
    <mergeCell ref="A3:G3"/>
  </mergeCells>
  <hyperlinks>
    <hyperlink ref="A37" r:id="rId1" display="© Commonwealth of Australia 2011"/>
  </hyperlinks>
  <printOptions/>
  <pageMargins left="0.7874015748031497" right="0.7874015748031497" top="1.0236220472440944" bottom="1.0236220472440944" header="0.7874015748031497" footer="0.7874015748031497"/>
  <pageSetup horizontalDpi="300" verticalDpi="300" orientation="landscape" paperSize="9" scale="74" r:id="rId3"/>
  <headerFooter alignWithMargins="0">
    <oddHeader>&amp;C&amp;A</oddHeader>
    <oddFooter>&amp;CPage &amp;P</oddFooter>
  </headerFooter>
  <colBreaks count="1" manualBreakCount="1">
    <brk id="7" max="36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7"/>
  <sheetViews>
    <sheetView zoomScalePageLayoutView="0" workbookViewId="0" topLeftCell="A1">
      <pane xSplit="1" ySplit="5" topLeftCell="B6" activePane="bottomRight" state="frozen"/>
      <selection pane="topLeft" activeCell="A3" sqref="A3:C3"/>
      <selection pane="topRight" activeCell="A3" sqref="A3:C3"/>
      <selection pane="bottomLeft" activeCell="A3" sqref="A3:C3"/>
      <selection pane="bottomRight" activeCell="A2" sqref="A2:F2"/>
    </sheetView>
  </sheetViews>
  <sheetFormatPr defaultColWidth="11.57421875" defaultRowHeight="12.75"/>
  <cols>
    <col min="1" max="1" width="38.8515625" style="0" customWidth="1"/>
    <col min="2" max="3" width="11.57421875" style="0" customWidth="1"/>
    <col min="4" max="4" width="11.421875" style="8" customWidth="1"/>
    <col min="5" max="28" width="11.57421875" style="8" customWidth="1"/>
    <col min="29" max="29" width="11.57421875" style="0" customWidth="1"/>
    <col min="30" max="30" width="11.57421875" style="8" customWidth="1"/>
    <col min="31" max="32" width="11.57421875" style="0" customWidth="1"/>
    <col min="33" max="33" width="14.421875" style="0" customWidth="1"/>
    <col min="34" max="36" width="11.57421875" style="8" customWidth="1"/>
    <col min="37" max="46" width="11.57421875" style="0" customWidth="1"/>
    <col min="47" max="48" width="11.57421875" style="8" customWidth="1"/>
  </cols>
  <sheetData>
    <row r="1" spans="1:55" ht="67.5" customHeight="1">
      <c r="A1" s="28" t="s">
        <v>94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</row>
    <row r="2" spans="1:48" ht="22.5" customHeight="1">
      <c r="A2" s="30" t="s">
        <v>95</v>
      </c>
      <c r="B2" s="30"/>
      <c r="C2" s="30"/>
      <c r="D2" s="30"/>
      <c r="E2" s="30"/>
      <c r="F2" s="30"/>
      <c r="AU2"/>
      <c r="AV2" s="1"/>
    </row>
    <row r="3" spans="1:48" ht="12.75">
      <c r="A3" s="33" t="s">
        <v>105</v>
      </c>
      <c r="B3" s="33"/>
      <c r="C3" s="33"/>
      <c r="D3" s="33"/>
      <c r="E3" s="33"/>
      <c r="F3" s="33"/>
      <c r="G3" s="33"/>
      <c r="H3" s="33"/>
      <c r="I3" s="33"/>
      <c r="AV3" s="21"/>
    </row>
    <row r="4" spans="1:31" ht="21" customHeight="1">
      <c r="A4" s="4" t="s">
        <v>57</v>
      </c>
      <c r="B4" s="4"/>
      <c r="C4" s="4"/>
      <c r="AC4" s="8"/>
      <c r="AE4" s="8"/>
    </row>
    <row r="5" spans="1:55" s="12" customFormat="1" ht="101.25" customHeight="1">
      <c r="A5" s="6"/>
      <c r="B5" s="11" t="s">
        <v>67</v>
      </c>
      <c r="C5" s="11" t="s">
        <v>68</v>
      </c>
      <c r="D5" s="11" t="s">
        <v>69</v>
      </c>
      <c r="E5" s="11" t="s">
        <v>70</v>
      </c>
      <c r="F5" s="11" t="s">
        <v>71</v>
      </c>
      <c r="G5" s="11" t="s">
        <v>72</v>
      </c>
      <c r="H5" s="11" t="s">
        <v>73</v>
      </c>
      <c r="I5" s="11" t="s">
        <v>74</v>
      </c>
      <c r="J5" s="11" t="s">
        <v>75</v>
      </c>
      <c r="K5" s="11" t="str">
        <f>HYPERLINK("http://www.abs.gov.au/ausstats/subscriber.nsf/LookupAttach/3415.0Data+Cubes-26.07.1230/$File/34150DS0075_2009-10_AttCulturalVenues_Migrants.xls","Attendance at Selected Cultural Venues and Events 2009–10")</f>
        <v>Attendance at Selected Cultural Venues and Events 2009–10</v>
      </c>
      <c r="L5" s="11" t="str">
        <f>HYPERLINK("http://www.abs.gov.au/ausstats/subscriber.nsf/LookupAttach/3415.0Data+Cubes-29.06.114/$File/34150DS0001_2005-06_AttCulturalVenues_Migrants.xls","Attendance at Selected Cultural Venues and Events 2005–06")</f>
        <v>Attendance at Selected Cultural Venues and Events 2005–06</v>
      </c>
      <c r="M5" s="11" t="str">
        <f>HYPERLINK("http://www.abs.gov.au/ausstats/subscriber.nsf/LookupAttach/3301.0Data+Cubes-13.12.176/$File/33010Do006_2016.xls","Births 2016")</f>
        <v>Births 2016</v>
      </c>
      <c r="N5" s="16" t="str">
        <f>HYPERLINK("http://www.abs.gov.au/ausstats/subscriber.nsf/LookupAttach/3301.0Data+Cubes-08.11.166/$File/33010Do006_2015.xls","Births 2015")</f>
        <v>Births 2015</v>
      </c>
      <c r="O5" s="16" t="str">
        <f>HYPERLINK("http://www.abs.gov.au/ausstats/subscriber.nsf/LookupAttach/3301.0Data+Cubes-29.10.159/$File/33010Do009_2014.xls","Births 2014")</f>
        <v>Births 2014</v>
      </c>
      <c r="P5" s="16" t="str">
        <f>HYPERLINK("http://www.abs.gov.au/ausstats/subscriber.nsf/LookupAttach/3415.0Data+Cubes-19.08.1541/$File/34150DS0081_2013_Births_Migrants.xls","Births 2013")</f>
        <v>Births 2013</v>
      </c>
      <c r="Q5" s="16" t="str">
        <f>HYPERLINK("http://www.abs.gov.au/ausstats/subscriber.nsf/LookupAttach/3415.0Data+Cubes-19.08.1542/$File/34150DS0080_2012_Births_Migrants.xls","Births 2012")</f>
        <v>Births 2012</v>
      </c>
      <c r="R5" s="16" t="str">
        <f>HYPERLINK("http://www.abs.gov.au/ausstats/subscriber.nsf/LookupAttach/3415.0Data+Cubes-23.07.1340/$File/34150DS0077_2011_Births_Migrants.xls","Births 2011")</f>
        <v>Births 2011</v>
      </c>
      <c r="S5" s="16" t="str">
        <f>HYPERLINK("http://www.abs.gov.au/ausstats/subscriber.nsf/LookupAttach/3415.0Data+Cubes-29.11.1140/$File/34150DS0066_2010_Births_Migrants.xls","Births 2010")</f>
        <v>Births 2010</v>
      </c>
      <c r="T5" s="11" t="str">
        <f>HYPERLINK("http://www.abs.gov.au/ausstats/subscriber.nsf/LookupAttach/3415.0Data+Cubes-29.06.115/$File/34150DS0042_2009_Births_Migrants.xls","Births 2009")</f>
        <v>Births 2009</v>
      </c>
      <c r="U5" s="11" t="str">
        <f>HYPERLINK("http://www.abs.gov.au/ausstats/subscriber.nsf/LookupAttach/3415.0Data+Cubes-29.06.116/$File/34150DS0041_2008_Births_Migrants.xls","Births 2008")</f>
        <v>Births 2008</v>
      </c>
      <c r="V5" s="11" t="str">
        <f>HYPERLINK("http://www.abs.gov.au/ausstats/subscriber.nsf/LookupAttach/3415.0Data+Cubes-29.06.117/$File/34150DS0040_2007_Births_Migrants.xls","Births 2007")</f>
        <v>Births 2007</v>
      </c>
      <c r="W5" s="11" t="str">
        <f>HYPERLINK("http://www.abs.gov.au/ausstats/subscriber.nsf/LookupAttach/3415.0Data+Cubes-29.06.118/$File/34150DS0021_2006_Births_Migrants.xls","Births 2006")</f>
        <v>Births 2006</v>
      </c>
      <c r="X5" s="11" t="str">
        <f>HYPERLINK("http://www.abs.gov.au/ausstats/subscriber.nsf/LookupAttach/3415.0Data+Cubes-26.07.1250/$File/34150DS0074_2010_Causes of Death_Migrants.xls","Causes of Death 2010")</f>
        <v>Causes of Death 2010</v>
      </c>
      <c r="Y5" s="11" t="str">
        <f>HYPERLINK("http://www.abs.gov.au/ausstats/subscriber.nsf/LookupAttach/3415.0Data+Cubes-29.11.1150/$File/34150DS0063_2009_Causes of Death_Migrants.xls","Causes of Death 2009")</f>
        <v>Causes of Death 2009</v>
      </c>
      <c r="Z5" s="11" t="str">
        <f>HYPERLINK("http://www.abs.gov.au/ausstats/subscriber.nsf/LookupAttach/3415.0Data+Cubes-29.06.119/$File/34150DS0047_2008_Causes of Death_Migrants.xls","Causes of Death 2008")</f>
        <v>Causes of Death 2008</v>
      </c>
      <c r="AA5" s="11" t="str">
        <f>HYPERLINK("http://www.abs.gov.au/ausstats/subscriber.nsf/LookupAttach/3415.0Data+Cubes-29.06.1110/$File/34150DS0046_2007_Causes of Death_Migrants.xls","Causes of Death 2007")</f>
        <v>Causes of Death 2007</v>
      </c>
      <c r="AB5" s="11" t="str">
        <f>HYPERLINK("http://www.abs.gov.au/ausstats/subscriber.nsf/LookupAttach/3415.0Data+Cubes-29.06.1111/$File/34150DS0022_2006_Causes of Death_Migrants.xls","Causes of Death 2006")</f>
        <v>Causes of Death 2006</v>
      </c>
      <c r="AC5" s="11" t="str">
        <f>HYPERLINK("http://www.abs.gov.au/ausstats/subscriber.nsf/LookupAttach/3415.0Data+Cubes-29.06.1112/$File/34150DS002_2005_COD_Migrants.xls","Causes of Death 2005")</f>
        <v>Causes of Death 2005</v>
      </c>
      <c r="AD5" s="11" t="str">
        <f>HYPERLINK("http://www.abs.gov.au/ausstats/subscriber.nsf/LookupAttach/3415.0Data+Cubes-18.12.1755/$File/34150DS0090_2016_Census_Migrants.xls","Census of Population and Housing 2016")</f>
        <v>Census of Population and Housing 2016</v>
      </c>
      <c r="AE5" s="11" t="str">
        <f>HYPERLINK("http://www.abs.gov.au/ausstats/subscriber.nsf/LookupAttach/3415.0Data+Cubes-23.07.1360/$File/34150ds0076_2011_census_migrants.xls","Census of Population and Housing 2011")</f>
        <v>Census of Population and Housing 2011</v>
      </c>
      <c r="AF5" s="11" t="str">
        <f>HYPERLINK("http://www.abs.gov.au/ausstats/subscriber.nsf/LookupAttach/3415.0Data+Cubes-29.06.1113/$File/34150ds0018_2006_census_migrants.xls","Census of Population and Housing 2006")</f>
        <v>Census of Population and Housing 2006</v>
      </c>
      <c r="AG5" s="11" t="str">
        <f>HYPERLINK("http://www.abs.gov.au/ausstats/subscriber.nsf/LookupAttach/3415.0Data+Cubes-29.06.1114/$File/34150DS0017_2001_Census_Migrants.xls","Census of Population and Housing 2001")</f>
        <v>Census of Population and Housing 2001</v>
      </c>
      <c r="AH5" s="11" t="str">
        <f>HYPERLINK("http://www.abs.gov.au/ausstats/subscriber.nsf/LookupAttach/3302.0Data+Cubes-27.09.171/$File/33020Do001_2016.xls","Deaths 2016")</f>
        <v>Deaths 2016</v>
      </c>
      <c r="AI5" s="11" t="str">
        <f>HYPERLINK("http://www.abs.gov.au/ausstats/subscriber.nsf/LookupAttach/3302.0Data+Cubes-28.09.161/$File/33020Do001_2015.xls","Deaths 2015")</f>
        <v>Deaths 2015</v>
      </c>
      <c r="AJ5" s="11" t="str">
        <f>HYPERLINK("http://www.abs.gov.au/ausstats/subscriber.nsf/LookupAttach/3302.0Data+Cubes-12.11.159/$File/33020Do009_2014.xls","Deaths 2014")</f>
        <v>Deaths 2014</v>
      </c>
      <c r="AK5" s="11" t="str">
        <f>HYPERLINK("http://www.abs.gov.au/ausstats/subscriber.nsf/LookupAttach/3415.0Data+Cubes-19.08.15111/$File/34150DS0083_2013_Deaths_Migrants.xls","Deaths 2013")</f>
        <v>Deaths 2013</v>
      </c>
      <c r="AL5" s="11" t="str">
        <f>HYPERLINK("http://www.abs.gov.au/ausstats/subscriber.nsf/LookupAttach/3415.0Data+Cubes-19.08.15112/$File/34150DS0082_2012_Deaths_Migrants.xls","Deaths 2012")</f>
        <v>Deaths 2012</v>
      </c>
      <c r="AM5" s="11" t="str">
        <f>HYPERLINK("http://www.abs.gov.au/ausstats/subscriber.nsf/LookupAttach/3415.0Data+Cubes-23.07.13110/$File/34150DS0078_2011_Deaths_Migrants.xls","Deaths 2011")</f>
        <v>Deaths 2011</v>
      </c>
      <c r="AN5" s="11" t="str">
        <f>HYPERLINK("http://www.abs.gov.au/ausstats/subscriber.nsf/LookupAttach/3415.0Data+Cubes-26.07.12110/$File/34150DS0072_2010_Deaths_Migrants.xls","Deaths 2010")</f>
        <v>Deaths 2010</v>
      </c>
      <c r="AO5" s="11" t="str">
        <f>HYPERLINK("http://www.abs.gov.au/ausstats/subscriber.nsf/LookupAttach/3415.0Data+Cubes-29.06.1118/$File/34150DS0045_2009_Deaths_Migrants.xls","Deaths 2009")</f>
        <v>Deaths 2009</v>
      </c>
      <c r="AP5" s="11" t="str">
        <f>HYPERLINK("http://www.abs.gov.au/ausstats/subscriber.nsf/LookupAttach/3415.0Data+Cubes-29.06.1119/$File/34150DS0044_2008_Deaths_Migrants.xls","Deaths 2008")</f>
        <v>Deaths 2008</v>
      </c>
      <c r="AQ5" s="11" t="str">
        <f>HYPERLINK("http://www.abs.gov.au/ausstats/subscriber.nsf/LookupAttach/3415.0Data+Cubes-29.06.1120/$File/34150DS0043_2007_Deaths_Migrants.xls","Deaths 2007")</f>
        <v>Deaths 2007</v>
      </c>
      <c r="AR5" s="11" t="str">
        <f>HYPERLINK("http://www.abs.gov.au/ausstats/subscriber.nsf/LookupAttach/3415.0Data+Cubes-29.06.1121/$File/34150DS0026_2006_Deaths_Migrants.xls","Deaths 2006")</f>
        <v>Deaths 2006</v>
      </c>
      <c r="AS5" s="11" t="str">
        <f>HYPERLINK("http://www.abs.gov.au/ausstats/subscriber.nsf/LookupAttach/3415.0Data+Cubes-29.06.1123/$File/34150DS0027_2007_Divorces_Migrants.xls","Divorces 2007")</f>
        <v>Divorces 2007</v>
      </c>
      <c r="AT5" s="11" t="str">
        <f>HYPERLINK("http://www.abs.gov.au/ausstats/subscriber.nsf/LookupAttach/3415.0Data+Cubes-29.06.1142/$File/34150DS0029_2007_Marriages_Migrants.xls","Marriages 2007")</f>
        <v>Marriages 2007</v>
      </c>
      <c r="AU5" s="11" t="str">
        <f>HYPERLINK("http://www.abs.gov.au/ausstats/subscriber.nsf/LookupAttach/3415.0Data+Cubes-18.12.17300/$File/34150DS0091_2016_Marriages and Divorces_Migrants.xls","Marriages and Divorces 2016")</f>
        <v>Marriages and Divorces 2016</v>
      </c>
      <c r="AV5" s="11" t="str">
        <f>HYPERLINK("http://www.abs.gov.au/ausstats/subscriber.nsf/LookupAttach/3415.0Data+Cubes-28.06.16303/$File/34150DS0087_2014_Marriages and Divorces_Migrants.xls","Marriages and Divorces 2014")</f>
        <v>Marriages and Divorces 2014</v>
      </c>
      <c r="AW5" s="11" t="str">
        <f>HYPERLINK("http://www.abs.gov.au/ausstats/subscriber.nsf/LookupAttach/3415.0Data+Cubes-19.08.15301/$File/34150DS0085_2013_Marriages and Divorces_Migrants.xls","Marriages and Divorces 2013")</f>
        <v>Marriages and Divorces 2013</v>
      </c>
      <c r="AX5" s="11" t="str">
        <f>HYPERLINK("http://www.abs.gov.au/ausstats/subscriber.nsf/LookupAttach/3415.0Data+Cubes-19.08.15302/$File/34150DS0084_2012_Marriages and Divorces_Migrants.xls","Marriages and Divorces 2012")</f>
        <v>Marriages and Divorces 2012</v>
      </c>
      <c r="AY5" s="11" t="str">
        <f>HYPERLINK("http://www.abs.gov.au/ausstats/subscriber.nsf/LookupAttach/3415.0Data+Cubes-23.07.13300/$File/34150DS0079_2011_Marriages and Divorces_Migrants.xls","Marriages and Divorces 2011")</f>
        <v>Marriages and Divorces 2011</v>
      </c>
      <c r="AZ5" s="11" t="str">
        <f>HYPERLINK("http://www.abs.gov.au/ausstats/subscriber.nsf/LookupAttach/3415.0Data+Cubes-26.07.12300/$File/34150DS0069_2010_Marriages and Divorces_Migrants.xls","Marriages and Divorces 2010")</f>
        <v>Marriages and Divorces 2010</v>
      </c>
      <c r="BA5" s="11" t="str">
        <f>HYPERLINK("http://www.abs.gov.au/ausstats/subscriber.nsf/LookupAttach/3415.0Data+Cubes-29.06.1143/$File/34150DS0049_2009_Marriages and Divorces_Migrants.xls","Marriages and Divorces 2009")</f>
        <v>Marriages and Divorces 2009</v>
      </c>
      <c r="BB5" s="11" t="str">
        <f>HYPERLINK("http://www.abs.gov.au/ausstats/subscriber.nsf/LookupAttach/3415.0Data+Cubes-29.06.1144/$File/34150DS0048_2008_Marriages and Divorces_Migrants.xls","Marriages and Divorces 2008")</f>
        <v>Marriages and Divorces 2008</v>
      </c>
      <c r="BC5" s="11" t="str">
        <f>HYPERLINK("http://www.abs.gov.au/ausstats/subscriber.nsf/LookupAttach/3415.0Data+Cubes-29.06.1150/$File/34150DS0053_2006_SDB_SLCD_linked data_Experimental_estimates_Migrants.xls","Settlement Database_Census linked data Experimental estimates 2006")</f>
        <v>Settlement Database_Census linked data Experimental estimates 2006</v>
      </c>
    </row>
    <row r="6" spans="1:55" ht="12.75">
      <c r="A6" s="3" t="s">
        <v>27</v>
      </c>
      <c r="B6" s="9" t="s">
        <v>59</v>
      </c>
      <c r="C6" s="9" t="s">
        <v>59</v>
      </c>
      <c r="D6" s="9" t="s">
        <v>59</v>
      </c>
      <c r="E6" s="9" t="s">
        <v>59</v>
      </c>
      <c r="F6" s="9" t="s">
        <v>59</v>
      </c>
      <c r="G6" s="9" t="s">
        <v>59</v>
      </c>
      <c r="H6" s="9" t="s">
        <v>59</v>
      </c>
      <c r="I6" s="9" t="s">
        <v>59</v>
      </c>
      <c r="J6" s="9" t="s">
        <v>59</v>
      </c>
      <c r="K6" s="9" t="s">
        <v>59</v>
      </c>
      <c r="L6" s="9" t="s">
        <v>59</v>
      </c>
      <c r="M6" s="9" t="s">
        <v>59</v>
      </c>
      <c r="N6" s="9" t="s">
        <v>59</v>
      </c>
      <c r="O6" s="9" t="s">
        <v>59</v>
      </c>
      <c r="P6" s="9" t="s">
        <v>59</v>
      </c>
      <c r="Q6" s="9" t="s">
        <v>59</v>
      </c>
      <c r="R6" s="9" t="s">
        <v>59</v>
      </c>
      <c r="S6" s="9" t="s">
        <v>59</v>
      </c>
      <c r="T6" s="9" t="s">
        <v>59</v>
      </c>
      <c r="U6" s="9" t="s">
        <v>59</v>
      </c>
      <c r="V6" s="9" t="s">
        <v>59</v>
      </c>
      <c r="W6" s="9" t="s">
        <v>59</v>
      </c>
      <c r="X6" s="9" t="s">
        <v>59</v>
      </c>
      <c r="Y6" s="9" t="s">
        <v>59</v>
      </c>
      <c r="Z6" s="9" t="s">
        <v>59</v>
      </c>
      <c r="AA6" s="9" t="s">
        <v>59</v>
      </c>
      <c r="AB6" s="9" t="s">
        <v>59</v>
      </c>
      <c r="AC6" s="9" t="s">
        <v>59</v>
      </c>
      <c r="AD6" s="9" t="s">
        <v>59</v>
      </c>
      <c r="AE6" s="9" t="s">
        <v>59</v>
      </c>
      <c r="AF6" s="9" t="s">
        <v>59</v>
      </c>
      <c r="AG6" s="9" t="s">
        <v>59</v>
      </c>
      <c r="AH6" s="9" t="s">
        <v>59</v>
      </c>
      <c r="AI6" s="9" t="s">
        <v>59</v>
      </c>
      <c r="AJ6" s="9" t="s">
        <v>59</v>
      </c>
      <c r="AK6" s="9" t="s">
        <v>59</v>
      </c>
      <c r="AL6" s="9" t="s">
        <v>59</v>
      </c>
      <c r="AM6" s="9" t="s">
        <v>59</v>
      </c>
      <c r="AN6" s="9" t="s">
        <v>59</v>
      </c>
      <c r="AO6" s="9" t="s">
        <v>59</v>
      </c>
      <c r="AP6" s="9" t="s">
        <v>59</v>
      </c>
      <c r="AQ6" s="9" t="s">
        <v>59</v>
      </c>
      <c r="AR6" s="9" t="s">
        <v>59</v>
      </c>
      <c r="AS6" s="9" t="s">
        <v>59</v>
      </c>
      <c r="AT6" s="9" t="s">
        <v>59</v>
      </c>
      <c r="AU6" s="9" t="s">
        <v>59</v>
      </c>
      <c r="AV6" s="9" t="s">
        <v>59</v>
      </c>
      <c r="AW6" s="9" t="s">
        <v>59</v>
      </c>
      <c r="AX6" s="9" t="s">
        <v>59</v>
      </c>
      <c r="AY6" s="9" t="s">
        <v>59</v>
      </c>
      <c r="AZ6" s="9" t="s">
        <v>59</v>
      </c>
      <c r="BA6" s="9" t="s">
        <v>59</v>
      </c>
      <c r="BB6" s="9" t="s">
        <v>59</v>
      </c>
      <c r="BC6" s="9" t="s">
        <v>28</v>
      </c>
    </row>
    <row r="7" spans="1:55" ht="12.75">
      <c r="A7" s="3" t="s">
        <v>29</v>
      </c>
      <c r="B7" s="9" t="s">
        <v>28</v>
      </c>
      <c r="C7" s="9" t="s">
        <v>28</v>
      </c>
      <c r="D7" s="9" t="s">
        <v>28</v>
      </c>
      <c r="E7" s="9" t="s">
        <v>28</v>
      </c>
      <c r="F7" s="9" t="s">
        <v>28</v>
      </c>
      <c r="G7" s="9" t="s">
        <v>28</v>
      </c>
      <c r="H7" s="9" t="s">
        <v>28</v>
      </c>
      <c r="I7" s="9" t="s">
        <v>28</v>
      </c>
      <c r="J7" s="9" t="s">
        <v>28</v>
      </c>
      <c r="K7" s="9" t="s">
        <v>28</v>
      </c>
      <c r="L7" s="9" t="s">
        <v>28</v>
      </c>
      <c r="M7" s="9" t="s">
        <v>59</v>
      </c>
      <c r="N7" s="9" t="s">
        <v>59</v>
      </c>
      <c r="O7" s="9" t="s">
        <v>59</v>
      </c>
      <c r="P7" s="9" t="s">
        <v>59</v>
      </c>
      <c r="Q7" s="9" t="s">
        <v>59</v>
      </c>
      <c r="R7" s="9" t="s">
        <v>59</v>
      </c>
      <c r="S7" s="9" t="s">
        <v>59</v>
      </c>
      <c r="T7" s="9" t="s">
        <v>59</v>
      </c>
      <c r="U7" s="9" t="s">
        <v>59</v>
      </c>
      <c r="V7" s="9" t="s">
        <v>59</v>
      </c>
      <c r="W7" s="9" t="s">
        <v>59</v>
      </c>
      <c r="X7" s="9" t="s">
        <v>28</v>
      </c>
      <c r="Y7" s="9" t="s">
        <v>28</v>
      </c>
      <c r="Z7" s="9" t="s">
        <v>28</v>
      </c>
      <c r="AA7" s="9" t="s">
        <v>28</v>
      </c>
      <c r="AB7" s="9" t="s">
        <v>28</v>
      </c>
      <c r="AC7" s="9" t="s">
        <v>28</v>
      </c>
      <c r="AD7" s="9" t="s">
        <v>59</v>
      </c>
      <c r="AE7" s="9" t="s">
        <v>28</v>
      </c>
      <c r="AF7" s="9" t="s">
        <v>28</v>
      </c>
      <c r="AG7" s="9" t="s">
        <v>28</v>
      </c>
      <c r="AH7" s="9" t="s">
        <v>28</v>
      </c>
      <c r="AI7" s="9" t="s">
        <v>28</v>
      </c>
      <c r="AJ7" s="9" t="s">
        <v>28</v>
      </c>
      <c r="AK7" s="9" t="s">
        <v>28</v>
      </c>
      <c r="AL7" s="9" t="s">
        <v>28</v>
      </c>
      <c r="AM7" s="9" t="s">
        <v>28</v>
      </c>
      <c r="AN7" s="9" t="s">
        <v>28</v>
      </c>
      <c r="AO7" s="9" t="s">
        <v>28</v>
      </c>
      <c r="AP7" s="9" t="s">
        <v>28</v>
      </c>
      <c r="AQ7" s="9" t="s">
        <v>28</v>
      </c>
      <c r="AR7" s="9" t="s">
        <v>28</v>
      </c>
      <c r="AS7" s="9" t="s">
        <v>28</v>
      </c>
      <c r="AT7" s="9" t="s">
        <v>28</v>
      </c>
      <c r="AU7" s="9" t="s">
        <v>28</v>
      </c>
      <c r="AV7" s="9" t="s">
        <v>28</v>
      </c>
      <c r="AW7" s="9" t="s">
        <v>28</v>
      </c>
      <c r="AX7" s="9" t="s">
        <v>28</v>
      </c>
      <c r="AY7" s="9" t="s">
        <v>28</v>
      </c>
      <c r="AZ7" s="9" t="s">
        <v>28</v>
      </c>
      <c r="BA7" s="9" t="s">
        <v>28</v>
      </c>
      <c r="BB7" s="9" t="s">
        <v>28</v>
      </c>
      <c r="BC7" s="9" t="s">
        <v>28</v>
      </c>
    </row>
    <row r="8" spans="1:55" ht="12.75">
      <c r="A8" s="3" t="s">
        <v>30</v>
      </c>
      <c r="B8" s="9" t="s">
        <v>28</v>
      </c>
      <c r="C8" s="9" t="s">
        <v>28</v>
      </c>
      <c r="D8" s="9" t="s">
        <v>28</v>
      </c>
      <c r="E8" s="9" t="s">
        <v>28</v>
      </c>
      <c r="F8" s="9" t="s">
        <v>28</v>
      </c>
      <c r="G8" s="9" t="s">
        <v>28</v>
      </c>
      <c r="H8" s="9" t="s">
        <v>28</v>
      </c>
      <c r="I8" s="9" t="s">
        <v>28</v>
      </c>
      <c r="J8" s="9" t="s">
        <v>28</v>
      </c>
      <c r="K8" s="9" t="s">
        <v>28</v>
      </c>
      <c r="L8" s="9" t="s">
        <v>28</v>
      </c>
      <c r="M8" s="9" t="s">
        <v>59</v>
      </c>
      <c r="N8" s="9" t="s">
        <v>59</v>
      </c>
      <c r="O8" s="9" t="s">
        <v>59</v>
      </c>
      <c r="P8" s="9" t="s">
        <v>59</v>
      </c>
      <c r="Q8" s="9" t="s">
        <v>59</v>
      </c>
      <c r="R8" s="9" t="s">
        <v>59</v>
      </c>
      <c r="S8" s="9" t="s">
        <v>59</v>
      </c>
      <c r="T8" s="9" t="s">
        <v>59</v>
      </c>
      <c r="U8" s="9" t="s">
        <v>59</v>
      </c>
      <c r="V8" s="9" t="s">
        <v>59</v>
      </c>
      <c r="W8" s="9" t="s">
        <v>59</v>
      </c>
      <c r="X8" s="9" t="s">
        <v>28</v>
      </c>
      <c r="Y8" s="9" t="s">
        <v>28</v>
      </c>
      <c r="Z8" s="9" t="s">
        <v>28</v>
      </c>
      <c r="AA8" s="9" t="s">
        <v>28</v>
      </c>
      <c r="AB8" s="9" t="s">
        <v>28</v>
      </c>
      <c r="AC8" s="9" t="s">
        <v>28</v>
      </c>
      <c r="AD8" s="9" t="s">
        <v>59</v>
      </c>
      <c r="AE8" s="9" t="s">
        <v>28</v>
      </c>
      <c r="AF8" s="9" t="s">
        <v>28</v>
      </c>
      <c r="AG8" s="9" t="s">
        <v>28</v>
      </c>
      <c r="AH8" s="9" t="s">
        <v>28</v>
      </c>
      <c r="AI8" s="9" t="s">
        <v>28</v>
      </c>
      <c r="AJ8" s="9" t="s">
        <v>28</v>
      </c>
      <c r="AK8" s="9" t="s">
        <v>28</v>
      </c>
      <c r="AL8" s="9" t="s">
        <v>28</v>
      </c>
      <c r="AM8" s="9" t="s">
        <v>28</v>
      </c>
      <c r="AN8" s="9" t="s">
        <v>28</v>
      </c>
      <c r="AO8" s="9" t="s">
        <v>28</v>
      </c>
      <c r="AP8" s="9" t="s">
        <v>28</v>
      </c>
      <c r="AQ8" s="9" t="s">
        <v>28</v>
      </c>
      <c r="AR8" s="9" t="s">
        <v>28</v>
      </c>
      <c r="AS8" s="9" t="s">
        <v>28</v>
      </c>
      <c r="AT8" s="9" t="s">
        <v>28</v>
      </c>
      <c r="AU8" s="9" t="s">
        <v>28</v>
      </c>
      <c r="AV8" s="9" t="s">
        <v>28</v>
      </c>
      <c r="AW8" s="9" t="s">
        <v>28</v>
      </c>
      <c r="AX8" s="9" t="s">
        <v>28</v>
      </c>
      <c r="AY8" s="9" t="s">
        <v>28</v>
      </c>
      <c r="AZ8" s="9" t="s">
        <v>28</v>
      </c>
      <c r="BA8" s="9" t="s">
        <v>28</v>
      </c>
      <c r="BB8" s="9" t="s">
        <v>28</v>
      </c>
      <c r="BC8" s="9" t="s">
        <v>28</v>
      </c>
    </row>
    <row r="9" spans="1:55" ht="12.75">
      <c r="A9" s="3" t="s">
        <v>31</v>
      </c>
      <c r="B9" s="9" t="s">
        <v>28</v>
      </c>
      <c r="C9" s="9" t="s">
        <v>28</v>
      </c>
      <c r="D9" s="9" t="s">
        <v>28</v>
      </c>
      <c r="E9" s="9" t="s">
        <v>28</v>
      </c>
      <c r="F9" s="9" t="s">
        <v>28</v>
      </c>
      <c r="G9" s="9" t="s">
        <v>28</v>
      </c>
      <c r="H9" s="9" t="s">
        <v>28</v>
      </c>
      <c r="I9" s="9" t="s">
        <v>28</v>
      </c>
      <c r="J9" s="9" t="s">
        <v>28</v>
      </c>
      <c r="K9" s="9" t="s">
        <v>28</v>
      </c>
      <c r="L9" s="9" t="s">
        <v>28</v>
      </c>
      <c r="M9" s="9" t="s">
        <v>28</v>
      </c>
      <c r="N9" s="9" t="s">
        <v>28</v>
      </c>
      <c r="O9" s="9" t="s">
        <v>28</v>
      </c>
      <c r="P9" s="9" t="s">
        <v>28</v>
      </c>
      <c r="Q9" s="9" t="s">
        <v>28</v>
      </c>
      <c r="R9" s="9" t="s">
        <v>28</v>
      </c>
      <c r="S9" s="9" t="s">
        <v>28</v>
      </c>
      <c r="T9" s="9" t="s">
        <v>28</v>
      </c>
      <c r="U9" s="9" t="s">
        <v>28</v>
      </c>
      <c r="V9" s="9" t="s">
        <v>28</v>
      </c>
      <c r="W9" s="9" t="s">
        <v>28</v>
      </c>
      <c r="X9" s="9" t="s">
        <v>28</v>
      </c>
      <c r="Y9" s="9" t="s">
        <v>28</v>
      </c>
      <c r="Z9" s="9" t="s">
        <v>28</v>
      </c>
      <c r="AA9" s="9" t="s">
        <v>28</v>
      </c>
      <c r="AB9" s="9" t="s">
        <v>28</v>
      </c>
      <c r="AC9" s="9" t="s">
        <v>28</v>
      </c>
      <c r="AD9" s="9" t="s">
        <v>28</v>
      </c>
      <c r="AE9" s="9" t="s">
        <v>28</v>
      </c>
      <c r="AF9" s="9" t="s">
        <v>28</v>
      </c>
      <c r="AG9" s="9" t="s">
        <v>28</v>
      </c>
      <c r="AH9" s="9" t="s">
        <v>28</v>
      </c>
      <c r="AI9" s="9" t="s">
        <v>28</v>
      </c>
      <c r="AJ9" s="9" t="s">
        <v>28</v>
      </c>
      <c r="AK9" s="9" t="s">
        <v>28</v>
      </c>
      <c r="AL9" s="9" t="s">
        <v>28</v>
      </c>
      <c r="AM9" s="9" t="s">
        <v>28</v>
      </c>
      <c r="AN9" s="9" t="s">
        <v>28</v>
      </c>
      <c r="AO9" s="9" t="s">
        <v>28</v>
      </c>
      <c r="AP9" s="9" t="s">
        <v>28</v>
      </c>
      <c r="AQ9" s="9" t="s">
        <v>28</v>
      </c>
      <c r="AR9" s="9" t="s">
        <v>28</v>
      </c>
      <c r="AS9" s="9" t="s">
        <v>28</v>
      </c>
      <c r="AT9" s="9" t="s">
        <v>28</v>
      </c>
      <c r="AU9" s="9" t="s">
        <v>28</v>
      </c>
      <c r="AV9" s="9" t="s">
        <v>28</v>
      </c>
      <c r="AW9" s="9" t="s">
        <v>28</v>
      </c>
      <c r="AX9" s="9" t="s">
        <v>28</v>
      </c>
      <c r="AY9" s="9" t="s">
        <v>28</v>
      </c>
      <c r="AZ9" s="9" t="s">
        <v>28</v>
      </c>
      <c r="BA9" s="9" t="s">
        <v>28</v>
      </c>
      <c r="BB9" s="9" t="s">
        <v>28</v>
      </c>
      <c r="BC9" s="9" t="s">
        <v>28</v>
      </c>
    </row>
    <row r="10" spans="1:55" ht="12.75">
      <c r="A10" s="3" t="s">
        <v>61</v>
      </c>
      <c r="B10" s="9" t="s">
        <v>59</v>
      </c>
      <c r="C10" s="9" t="s">
        <v>59</v>
      </c>
      <c r="D10" s="9" t="s">
        <v>59</v>
      </c>
      <c r="E10" s="9" t="s">
        <v>59</v>
      </c>
      <c r="F10" s="9" t="s">
        <v>59</v>
      </c>
      <c r="G10" s="9" t="s">
        <v>59</v>
      </c>
      <c r="H10" s="9" t="s">
        <v>59</v>
      </c>
      <c r="I10" s="9" t="s">
        <v>59</v>
      </c>
      <c r="J10" s="9" t="s">
        <v>59</v>
      </c>
      <c r="K10" s="9" t="s">
        <v>28</v>
      </c>
      <c r="L10" s="9" t="s">
        <v>28</v>
      </c>
      <c r="M10" s="9" t="s">
        <v>28</v>
      </c>
      <c r="N10" s="9" t="s">
        <v>28</v>
      </c>
      <c r="O10" s="9" t="s">
        <v>28</v>
      </c>
      <c r="P10" s="9" t="s">
        <v>28</v>
      </c>
      <c r="Q10" s="9" t="s">
        <v>28</v>
      </c>
      <c r="R10" s="9" t="s">
        <v>28</v>
      </c>
      <c r="S10" s="9" t="s">
        <v>28</v>
      </c>
      <c r="T10" s="9" t="s">
        <v>28</v>
      </c>
      <c r="U10" s="9" t="s">
        <v>28</v>
      </c>
      <c r="V10" s="9" t="s">
        <v>28</v>
      </c>
      <c r="W10" s="9" t="s">
        <v>28</v>
      </c>
      <c r="X10" s="9" t="s">
        <v>28</v>
      </c>
      <c r="Y10" s="9" t="s">
        <v>28</v>
      </c>
      <c r="Z10" s="9" t="s">
        <v>28</v>
      </c>
      <c r="AA10" s="9" t="s">
        <v>28</v>
      </c>
      <c r="AB10" s="9" t="s">
        <v>28</v>
      </c>
      <c r="AC10" s="9" t="s">
        <v>28</v>
      </c>
      <c r="AD10" s="9" t="s">
        <v>28</v>
      </c>
      <c r="AE10" s="9" t="s">
        <v>59</v>
      </c>
      <c r="AF10" s="9" t="s">
        <v>59</v>
      </c>
      <c r="AG10" s="9" t="s">
        <v>59</v>
      </c>
      <c r="AH10" s="9" t="s">
        <v>28</v>
      </c>
      <c r="AI10" s="9" t="s">
        <v>28</v>
      </c>
      <c r="AJ10" s="9" t="s">
        <v>28</v>
      </c>
      <c r="AK10" s="9" t="s">
        <v>28</v>
      </c>
      <c r="AL10" s="9" t="s">
        <v>28</v>
      </c>
      <c r="AM10" s="9" t="s">
        <v>28</v>
      </c>
      <c r="AN10" s="9" t="s">
        <v>28</v>
      </c>
      <c r="AO10" s="9" t="s">
        <v>28</v>
      </c>
      <c r="AP10" s="9" t="s">
        <v>28</v>
      </c>
      <c r="AQ10" s="9" t="s">
        <v>28</v>
      </c>
      <c r="AR10" s="9" t="s">
        <v>28</v>
      </c>
      <c r="AS10" s="9" t="s">
        <v>28</v>
      </c>
      <c r="AT10" s="9" t="s">
        <v>28</v>
      </c>
      <c r="AU10" s="9" t="s">
        <v>28</v>
      </c>
      <c r="AV10" s="9" t="s">
        <v>28</v>
      </c>
      <c r="AW10" s="9" t="s">
        <v>28</v>
      </c>
      <c r="AX10" s="9" t="s">
        <v>28</v>
      </c>
      <c r="AY10" s="9" t="s">
        <v>28</v>
      </c>
      <c r="AZ10" s="9" t="s">
        <v>28</v>
      </c>
      <c r="BA10" s="9" t="s">
        <v>28</v>
      </c>
      <c r="BB10" s="9" t="s">
        <v>28</v>
      </c>
      <c r="BC10" s="9" t="s">
        <v>28</v>
      </c>
    </row>
    <row r="11" spans="1:55" ht="12.75">
      <c r="A11" s="3" t="s">
        <v>62</v>
      </c>
      <c r="B11" s="9" t="s">
        <v>59</v>
      </c>
      <c r="C11" s="9" t="s">
        <v>59</v>
      </c>
      <c r="D11" s="9" t="s">
        <v>59</v>
      </c>
      <c r="E11" s="9" t="s">
        <v>59</v>
      </c>
      <c r="F11" s="9" t="s">
        <v>59</v>
      </c>
      <c r="G11" s="9" t="s">
        <v>59</v>
      </c>
      <c r="H11" s="9" t="s">
        <v>59</v>
      </c>
      <c r="I11" s="9" t="s">
        <v>59</v>
      </c>
      <c r="J11" s="9" t="s">
        <v>59</v>
      </c>
      <c r="K11" s="9" t="s">
        <v>28</v>
      </c>
      <c r="L11" s="9" t="s">
        <v>28</v>
      </c>
      <c r="M11" s="9" t="s">
        <v>28</v>
      </c>
      <c r="N11" s="9" t="s">
        <v>28</v>
      </c>
      <c r="O11" s="9" t="s">
        <v>28</v>
      </c>
      <c r="P11" s="9" t="s">
        <v>28</v>
      </c>
      <c r="Q11" s="9" t="s">
        <v>28</v>
      </c>
      <c r="R11" s="9" t="s">
        <v>28</v>
      </c>
      <c r="S11" s="9" t="s">
        <v>28</v>
      </c>
      <c r="T11" s="9" t="s">
        <v>28</v>
      </c>
      <c r="U11" s="9" t="s">
        <v>28</v>
      </c>
      <c r="V11" s="9" t="s">
        <v>28</v>
      </c>
      <c r="W11" s="9" t="s">
        <v>28</v>
      </c>
      <c r="X11" s="9" t="s">
        <v>28</v>
      </c>
      <c r="Y11" s="9" t="s">
        <v>28</v>
      </c>
      <c r="Z11" s="9" t="s">
        <v>28</v>
      </c>
      <c r="AA11" s="9" t="s">
        <v>28</v>
      </c>
      <c r="AB11" s="9" t="s">
        <v>28</v>
      </c>
      <c r="AC11" s="9" t="s">
        <v>28</v>
      </c>
      <c r="AD11" s="9" t="s">
        <v>28</v>
      </c>
      <c r="AE11" s="9" t="s">
        <v>59</v>
      </c>
      <c r="AF11" s="9" t="s">
        <v>59</v>
      </c>
      <c r="AG11" s="9" t="s">
        <v>59</v>
      </c>
      <c r="AH11" s="9" t="s">
        <v>28</v>
      </c>
      <c r="AI11" s="9" t="s">
        <v>28</v>
      </c>
      <c r="AJ11" s="9" t="s">
        <v>28</v>
      </c>
      <c r="AK11" s="9" t="s">
        <v>28</v>
      </c>
      <c r="AL11" s="9" t="s">
        <v>28</v>
      </c>
      <c r="AM11" s="9" t="s">
        <v>28</v>
      </c>
      <c r="AN11" s="9" t="s">
        <v>28</v>
      </c>
      <c r="AO11" s="9" t="s">
        <v>28</v>
      </c>
      <c r="AP11" s="9" t="s">
        <v>28</v>
      </c>
      <c r="AQ11" s="9" t="s">
        <v>28</v>
      </c>
      <c r="AR11" s="9" t="s">
        <v>28</v>
      </c>
      <c r="AS11" s="9" t="s">
        <v>28</v>
      </c>
      <c r="AT11" s="9" t="s">
        <v>28</v>
      </c>
      <c r="AU11" s="9" t="s">
        <v>28</v>
      </c>
      <c r="AV11" s="9" t="s">
        <v>28</v>
      </c>
      <c r="AW11" s="9" t="s">
        <v>28</v>
      </c>
      <c r="AX11" s="9" t="s">
        <v>28</v>
      </c>
      <c r="AY11" s="9" t="s">
        <v>28</v>
      </c>
      <c r="AZ11" s="9" t="s">
        <v>28</v>
      </c>
      <c r="BA11" s="9" t="s">
        <v>28</v>
      </c>
      <c r="BB11" s="9" t="s">
        <v>28</v>
      </c>
      <c r="BC11" s="9" t="s">
        <v>28</v>
      </c>
    </row>
    <row r="12" spans="1:55" ht="12.75">
      <c r="A12" s="3" t="s">
        <v>63</v>
      </c>
      <c r="B12" s="9" t="s">
        <v>59</v>
      </c>
      <c r="C12" s="9" t="s">
        <v>59</v>
      </c>
      <c r="D12" s="9" t="s">
        <v>59</v>
      </c>
      <c r="E12" s="9" t="s">
        <v>59</v>
      </c>
      <c r="F12" s="9" t="s">
        <v>59</v>
      </c>
      <c r="G12" s="9" t="s">
        <v>59</v>
      </c>
      <c r="H12" s="9" t="s">
        <v>59</v>
      </c>
      <c r="I12" s="9" t="s">
        <v>59</v>
      </c>
      <c r="J12" s="9" t="s">
        <v>59</v>
      </c>
      <c r="K12" s="9" t="s">
        <v>28</v>
      </c>
      <c r="L12" s="9" t="s">
        <v>28</v>
      </c>
      <c r="M12" s="9" t="s">
        <v>28</v>
      </c>
      <c r="N12" s="9" t="s">
        <v>28</v>
      </c>
      <c r="O12" s="9" t="s">
        <v>28</v>
      </c>
      <c r="P12" s="9" t="s">
        <v>28</v>
      </c>
      <c r="Q12" s="9" t="s">
        <v>28</v>
      </c>
      <c r="R12" s="9" t="s">
        <v>28</v>
      </c>
      <c r="S12" s="9" t="s">
        <v>28</v>
      </c>
      <c r="T12" s="9" t="s">
        <v>28</v>
      </c>
      <c r="U12" s="9" t="s">
        <v>28</v>
      </c>
      <c r="V12" s="9" t="s">
        <v>28</v>
      </c>
      <c r="W12" s="9" t="s">
        <v>28</v>
      </c>
      <c r="X12" s="9" t="s">
        <v>28</v>
      </c>
      <c r="Y12" s="9" t="s">
        <v>28</v>
      </c>
      <c r="Z12" s="9" t="s">
        <v>28</v>
      </c>
      <c r="AA12" s="9" t="s">
        <v>28</v>
      </c>
      <c r="AB12" s="9" t="s">
        <v>28</v>
      </c>
      <c r="AC12" s="9" t="s">
        <v>28</v>
      </c>
      <c r="AD12" s="9" t="s">
        <v>59</v>
      </c>
      <c r="AE12" s="9" t="s">
        <v>59</v>
      </c>
      <c r="AF12" s="9" t="s">
        <v>59</v>
      </c>
      <c r="AG12" s="9" t="s">
        <v>59</v>
      </c>
      <c r="AH12" s="9" t="s">
        <v>28</v>
      </c>
      <c r="AI12" s="9" t="s">
        <v>28</v>
      </c>
      <c r="AJ12" s="9" t="s">
        <v>28</v>
      </c>
      <c r="AK12" s="9" t="s">
        <v>28</v>
      </c>
      <c r="AL12" s="9" t="s">
        <v>28</v>
      </c>
      <c r="AM12" s="9" t="s">
        <v>28</v>
      </c>
      <c r="AN12" s="9" t="s">
        <v>28</v>
      </c>
      <c r="AO12" s="9" t="s">
        <v>28</v>
      </c>
      <c r="AP12" s="9" t="s">
        <v>28</v>
      </c>
      <c r="AQ12" s="9" t="s">
        <v>28</v>
      </c>
      <c r="AR12" s="9" t="s">
        <v>28</v>
      </c>
      <c r="AS12" s="9" t="s">
        <v>28</v>
      </c>
      <c r="AT12" s="9" t="s">
        <v>28</v>
      </c>
      <c r="AU12" s="9" t="s">
        <v>28</v>
      </c>
      <c r="AV12" s="9" t="s">
        <v>28</v>
      </c>
      <c r="AW12" s="9" t="s">
        <v>28</v>
      </c>
      <c r="AX12" s="9" t="s">
        <v>28</v>
      </c>
      <c r="AY12" s="9" t="s">
        <v>28</v>
      </c>
      <c r="AZ12" s="9" t="s">
        <v>28</v>
      </c>
      <c r="BA12" s="9" t="s">
        <v>28</v>
      </c>
      <c r="BB12" s="9" t="s">
        <v>28</v>
      </c>
      <c r="BC12" s="9" t="s">
        <v>28</v>
      </c>
    </row>
    <row r="13" spans="1:55" ht="12.75">
      <c r="A13" s="3" t="s">
        <v>32</v>
      </c>
      <c r="B13" s="9" t="s">
        <v>28</v>
      </c>
      <c r="C13" s="9" t="s">
        <v>28</v>
      </c>
      <c r="D13" s="9" t="s">
        <v>28</v>
      </c>
      <c r="E13" s="9" t="s">
        <v>28</v>
      </c>
      <c r="F13" s="9" t="s">
        <v>28</v>
      </c>
      <c r="G13" s="9" t="s">
        <v>28</v>
      </c>
      <c r="H13" s="9" t="s">
        <v>28</v>
      </c>
      <c r="I13" s="9" t="s">
        <v>28</v>
      </c>
      <c r="J13" s="9" t="s">
        <v>28</v>
      </c>
      <c r="K13" s="9" t="s">
        <v>28</v>
      </c>
      <c r="L13" s="9" t="s">
        <v>28</v>
      </c>
      <c r="M13" s="9" t="s">
        <v>28</v>
      </c>
      <c r="N13" s="9" t="s">
        <v>28</v>
      </c>
      <c r="O13" s="9" t="s">
        <v>28</v>
      </c>
      <c r="P13" s="9" t="s">
        <v>28</v>
      </c>
      <c r="Q13" s="9" t="s">
        <v>28</v>
      </c>
      <c r="R13" s="9" t="s">
        <v>28</v>
      </c>
      <c r="S13" s="9" t="s">
        <v>28</v>
      </c>
      <c r="T13" s="9" t="s">
        <v>28</v>
      </c>
      <c r="U13" s="9" t="s">
        <v>28</v>
      </c>
      <c r="V13" s="9" t="s">
        <v>28</v>
      </c>
      <c r="W13" s="9" t="s">
        <v>28</v>
      </c>
      <c r="X13" s="9" t="s">
        <v>28</v>
      </c>
      <c r="Y13" s="9" t="s">
        <v>28</v>
      </c>
      <c r="Z13" s="9" t="s">
        <v>28</v>
      </c>
      <c r="AA13" s="9" t="s">
        <v>28</v>
      </c>
      <c r="AB13" s="9" t="s">
        <v>28</v>
      </c>
      <c r="AC13" s="9" t="s">
        <v>28</v>
      </c>
      <c r="AD13" s="9" t="s">
        <v>28</v>
      </c>
      <c r="AE13" s="9" t="s">
        <v>28</v>
      </c>
      <c r="AF13" s="9" t="s">
        <v>28</v>
      </c>
      <c r="AG13" s="9" t="s">
        <v>28</v>
      </c>
      <c r="AH13" s="9" t="s">
        <v>28</v>
      </c>
      <c r="AI13" s="9" t="s">
        <v>28</v>
      </c>
      <c r="AJ13" s="9" t="s">
        <v>28</v>
      </c>
      <c r="AK13" s="9" t="s">
        <v>28</v>
      </c>
      <c r="AL13" s="9" t="s">
        <v>28</v>
      </c>
      <c r="AM13" s="9" t="s">
        <v>28</v>
      </c>
      <c r="AN13" s="9" t="s">
        <v>28</v>
      </c>
      <c r="AO13" s="9" t="s">
        <v>28</v>
      </c>
      <c r="AP13" s="9" t="s">
        <v>28</v>
      </c>
      <c r="AQ13" s="9" t="s">
        <v>28</v>
      </c>
      <c r="AR13" s="9" t="s">
        <v>28</v>
      </c>
      <c r="AS13" s="9" t="s">
        <v>28</v>
      </c>
      <c r="AT13" s="9" t="s">
        <v>28</v>
      </c>
      <c r="AU13" s="9" t="s">
        <v>28</v>
      </c>
      <c r="AV13" s="9" t="s">
        <v>28</v>
      </c>
      <c r="AW13" s="9" t="s">
        <v>28</v>
      </c>
      <c r="AX13" s="9" t="s">
        <v>28</v>
      </c>
      <c r="AY13" s="9" t="s">
        <v>28</v>
      </c>
      <c r="AZ13" s="9" t="s">
        <v>28</v>
      </c>
      <c r="BA13" s="9" t="s">
        <v>28</v>
      </c>
      <c r="BB13" s="9" t="s">
        <v>28</v>
      </c>
      <c r="BC13" s="9" t="s">
        <v>28</v>
      </c>
    </row>
    <row r="14" spans="1:55" ht="12.75">
      <c r="A14" s="3" t="s">
        <v>76</v>
      </c>
      <c r="B14" s="9" t="s">
        <v>59</v>
      </c>
      <c r="C14" s="9" t="s">
        <v>59</v>
      </c>
      <c r="D14" s="9" t="s">
        <v>59</v>
      </c>
      <c r="E14" s="9" t="s">
        <v>59</v>
      </c>
      <c r="F14" s="9" t="s">
        <v>59</v>
      </c>
      <c r="G14" s="9" t="s">
        <v>59</v>
      </c>
      <c r="H14" s="9" t="s">
        <v>59</v>
      </c>
      <c r="I14" s="9" t="s">
        <v>59</v>
      </c>
      <c r="J14" s="9" t="s">
        <v>59</v>
      </c>
      <c r="K14" s="9" t="s">
        <v>28</v>
      </c>
      <c r="L14" s="9" t="s">
        <v>28</v>
      </c>
      <c r="M14" s="9" t="s">
        <v>28</v>
      </c>
      <c r="N14" s="9" t="s">
        <v>28</v>
      </c>
      <c r="O14" s="9" t="s">
        <v>28</v>
      </c>
      <c r="P14" s="9" t="s">
        <v>28</v>
      </c>
      <c r="Q14" s="9" t="s">
        <v>28</v>
      </c>
      <c r="R14" s="9" t="s">
        <v>28</v>
      </c>
      <c r="S14" s="9" t="s">
        <v>28</v>
      </c>
      <c r="T14" s="9" t="s">
        <v>28</v>
      </c>
      <c r="U14" s="9" t="s">
        <v>28</v>
      </c>
      <c r="V14" s="9" t="s">
        <v>28</v>
      </c>
      <c r="W14" s="9" t="s">
        <v>28</v>
      </c>
      <c r="X14" s="9" t="s">
        <v>28</v>
      </c>
      <c r="Y14" s="9" t="s">
        <v>28</v>
      </c>
      <c r="Z14" s="9" t="s">
        <v>28</v>
      </c>
      <c r="AA14" s="9" t="s">
        <v>28</v>
      </c>
      <c r="AB14" s="9" t="s">
        <v>28</v>
      </c>
      <c r="AC14" s="9" t="s">
        <v>28</v>
      </c>
      <c r="AD14" s="9" t="s">
        <v>28</v>
      </c>
      <c r="AE14" s="9" t="s">
        <v>28</v>
      </c>
      <c r="AF14" s="9" t="s">
        <v>28</v>
      </c>
      <c r="AG14" s="9" t="s">
        <v>28</v>
      </c>
      <c r="AH14" s="9" t="s">
        <v>28</v>
      </c>
      <c r="AI14" s="9" t="s">
        <v>28</v>
      </c>
      <c r="AJ14" s="9" t="s">
        <v>28</v>
      </c>
      <c r="AK14" s="9" t="s">
        <v>28</v>
      </c>
      <c r="AL14" s="9" t="s">
        <v>28</v>
      </c>
      <c r="AM14" s="9" t="s">
        <v>28</v>
      </c>
      <c r="AN14" s="9" t="s">
        <v>28</v>
      </c>
      <c r="AO14" s="9" t="s">
        <v>28</v>
      </c>
      <c r="AP14" s="9" t="s">
        <v>28</v>
      </c>
      <c r="AQ14" s="9" t="s">
        <v>28</v>
      </c>
      <c r="AR14" s="9" t="s">
        <v>28</v>
      </c>
      <c r="AS14" s="9" t="s">
        <v>28</v>
      </c>
      <c r="AT14" s="9" t="s">
        <v>28</v>
      </c>
      <c r="AU14" s="9" t="s">
        <v>28</v>
      </c>
      <c r="AV14" s="9" t="s">
        <v>28</v>
      </c>
      <c r="AW14" s="9" t="s">
        <v>28</v>
      </c>
      <c r="AX14" s="9" t="s">
        <v>28</v>
      </c>
      <c r="AY14" s="9" t="s">
        <v>28</v>
      </c>
      <c r="AZ14" s="9" t="s">
        <v>28</v>
      </c>
      <c r="BA14" s="9" t="s">
        <v>28</v>
      </c>
      <c r="BB14" s="9" t="s">
        <v>28</v>
      </c>
      <c r="BC14" s="9" t="s">
        <v>59</v>
      </c>
    </row>
    <row r="15" spans="1:55" ht="12.75">
      <c r="A15" s="3" t="s">
        <v>33</v>
      </c>
      <c r="B15" s="9" t="s">
        <v>28</v>
      </c>
      <c r="C15" s="9" t="s">
        <v>28</v>
      </c>
      <c r="D15" s="9" t="s">
        <v>28</v>
      </c>
      <c r="E15" s="9" t="s">
        <v>28</v>
      </c>
      <c r="F15" s="9" t="s">
        <v>28</v>
      </c>
      <c r="G15" s="9" t="s">
        <v>28</v>
      </c>
      <c r="H15" s="9" t="s">
        <v>28</v>
      </c>
      <c r="I15" s="9" t="s">
        <v>28</v>
      </c>
      <c r="J15" s="9" t="s">
        <v>28</v>
      </c>
      <c r="K15" s="9" t="s">
        <v>28</v>
      </c>
      <c r="L15" s="9" t="s">
        <v>28</v>
      </c>
      <c r="M15" s="9" t="s">
        <v>28</v>
      </c>
      <c r="N15" s="9" t="s">
        <v>28</v>
      </c>
      <c r="O15" s="9" t="s">
        <v>28</v>
      </c>
      <c r="P15" s="9" t="s">
        <v>28</v>
      </c>
      <c r="Q15" s="9" t="s">
        <v>28</v>
      </c>
      <c r="R15" s="9" t="s">
        <v>28</v>
      </c>
      <c r="S15" s="9" t="s">
        <v>28</v>
      </c>
      <c r="T15" s="9" t="s">
        <v>28</v>
      </c>
      <c r="U15" s="9" t="s">
        <v>28</v>
      </c>
      <c r="V15" s="9" t="s">
        <v>28</v>
      </c>
      <c r="W15" s="9" t="s">
        <v>28</v>
      </c>
      <c r="X15" s="9" t="s">
        <v>28</v>
      </c>
      <c r="Y15" s="9" t="s">
        <v>28</v>
      </c>
      <c r="Z15" s="9" t="s">
        <v>28</v>
      </c>
      <c r="AA15" s="9" t="s">
        <v>28</v>
      </c>
      <c r="AB15" s="9" t="s">
        <v>28</v>
      </c>
      <c r="AC15" s="9" t="s">
        <v>28</v>
      </c>
      <c r="AD15" s="9" t="s">
        <v>28</v>
      </c>
      <c r="AE15" s="9" t="s">
        <v>28</v>
      </c>
      <c r="AF15" s="9" t="s">
        <v>28</v>
      </c>
      <c r="AG15" s="9" t="s">
        <v>28</v>
      </c>
      <c r="AH15" s="9" t="s">
        <v>28</v>
      </c>
      <c r="AI15" s="9" t="s">
        <v>28</v>
      </c>
      <c r="AJ15" s="9" t="s">
        <v>28</v>
      </c>
      <c r="AK15" s="9" t="s">
        <v>28</v>
      </c>
      <c r="AL15" s="9" t="s">
        <v>28</v>
      </c>
      <c r="AM15" s="9" t="s">
        <v>28</v>
      </c>
      <c r="AN15" s="9" t="s">
        <v>28</v>
      </c>
      <c r="AO15" s="9" t="s">
        <v>28</v>
      </c>
      <c r="AP15" s="9" t="s">
        <v>28</v>
      </c>
      <c r="AQ15" s="9" t="s">
        <v>28</v>
      </c>
      <c r="AR15" s="9" t="s">
        <v>59</v>
      </c>
      <c r="AS15" s="9" t="s">
        <v>28</v>
      </c>
      <c r="AT15" s="9" t="s">
        <v>28</v>
      </c>
      <c r="AU15" s="9" t="s">
        <v>28</v>
      </c>
      <c r="AV15" s="9" t="s">
        <v>28</v>
      </c>
      <c r="AW15" s="9" t="s">
        <v>28</v>
      </c>
      <c r="AX15" s="9" t="s">
        <v>28</v>
      </c>
      <c r="AY15" s="9" t="s">
        <v>28</v>
      </c>
      <c r="AZ15" s="9" t="s">
        <v>28</v>
      </c>
      <c r="BA15" s="9" t="s">
        <v>28</v>
      </c>
      <c r="BB15" s="9" t="s">
        <v>28</v>
      </c>
      <c r="BC15" s="9" t="s">
        <v>28</v>
      </c>
    </row>
    <row r="16" spans="1:55" ht="12.75">
      <c r="A16" s="3" t="s">
        <v>34</v>
      </c>
      <c r="B16" s="9" t="s">
        <v>59</v>
      </c>
      <c r="C16" s="9" t="s">
        <v>59</v>
      </c>
      <c r="D16" s="9" t="s">
        <v>59</v>
      </c>
      <c r="E16" s="9" t="s">
        <v>59</v>
      </c>
      <c r="F16" s="9" t="s">
        <v>59</v>
      </c>
      <c r="G16" s="9" t="s">
        <v>59</v>
      </c>
      <c r="H16" s="9" t="s">
        <v>59</v>
      </c>
      <c r="I16" s="9" t="s">
        <v>59</v>
      </c>
      <c r="J16" s="9" t="s">
        <v>59</v>
      </c>
      <c r="K16" s="9" t="s">
        <v>59</v>
      </c>
      <c r="L16" s="9" t="s">
        <v>59</v>
      </c>
      <c r="M16" s="9" t="s">
        <v>28</v>
      </c>
      <c r="N16" s="9" t="s">
        <v>28</v>
      </c>
      <c r="O16" s="9" t="s">
        <v>28</v>
      </c>
      <c r="P16" s="9" t="s">
        <v>28</v>
      </c>
      <c r="Q16" s="9" t="s">
        <v>28</v>
      </c>
      <c r="R16" s="9" t="s">
        <v>28</v>
      </c>
      <c r="S16" s="9" t="s">
        <v>28</v>
      </c>
      <c r="T16" s="9" t="s">
        <v>28</v>
      </c>
      <c r="U16" s="9" t="s">
        <v>28</v>
      </c>
      <c r="V16" s="9" t="s">
        <v>28</v>
      </c>
      <c r="W16" s="9" t="s">
        <v>28</v>
      </c>
      <c r="X16" s="9" t="s">
        <v>28</v>
      </c>
      <c r="Y16" s="9" t="s">
        <v>28</v>
      </c>
      <c r="Z16" s="9" t="s">
        <v>28</v>
      </c>
      <c r="AA16" s="9" t="s">
        <v>28</v>
      </c>
      <c r="AB16" s="9" t="s">
        <v>28</v>
      </c>
      <c r="AC16" s="9" t="s">
        <v>28</v>
      </c>
      <c r="AD16" s="9" t="s">
        <v>59</v>
      </c>
      <c r="AE16" s="9" t="s">
        <v>59</v>
      </c>
      <c r="AF16" s="9" t="s">
        <v>59</v>
      </c>
      <c r="AG16" s="9" t="s">
        <v>59</v>
      </c>
      <c r="AH16" s="9" t="s">
        <v>28</v>
      </c>
      <c r="AI16" s="9" t="s">
        <v>28</v>
      </c>
      <c r="AJ16" s="9" t="s">
        <v>28</v>
      </c>
      <c r="AK16" s="9" t="s">
        <v>28</v>
      </c>
      <c r="AL16" s="9" t="s">
        <v>28</v>
      </c>
      <c r="AM16" s="9" t="s">
        <v>28</v>
      </c>
      <c r="AN16" s="9" t="s">
        <v>28</v>
      </c>
      <c r="AO16" s="9" t="s">
        <v>28</v>
      </c>
      <c r="AP16" s="9" t="s">
        <v>28</v>
      </c>
      <c r="AQ16" s="9" t="s">
        <v>28</v>
      </c>
      <c r="AR16" s="9" t="s">
        <v>28</v>
      </c>
      <c r="AS16" s="9" t="s">
        <v>28</v>
      </c>
      <c r="AT16" s="9" t="s">
        <v>28</v>
      </c>
      <c r="AU16" s="9" t="s">
        <v>28</v>
      </c>
      <c r="AV16" s="9" t="s">
        <v>28</v>
      </c>
      <c r="AW16" s="9" t="s">
        <v>28</v>
      </c>
      <c r="AX16" s="9" t="s">
        <v>28</v>
      </c>
      <c r="AY16" s="9" t="s">
        <v>28</v>
      </c>
      <c r="AZ16" s="9" t="s">
        <v>28</v>
      </c>
      <c r="BA16" s="9" t="s">
        <v>28</v>
      </c>
      <c r="BB16" s="9" t="s">
        <v>28</v>
      </c>
      <c r="BC16" s="9" t="s">
        <v>28</v>
      </c>
    </row>
    <row r="17" spans="1:55" ht="12.75">
      <c r="A17" s="3" t="s">
        <v>35</v>
      </c>
      <c r="B17" s="9" t="s">
        <v>28</v>
      </c>
      <c r="C17" s="9" t="s">
        <v>28</v>
      </c>
      <c r="D17" s="9" t="s">
        <v>28</v>
      </c>
      <c r="E17" s="9" t="s">
        <v>28</v>
      </c>
      <c r="F17" s="9" t="s">
        <v>28</v>
      </c>
      <c r="G17" s="9" t="s">
        <v>28</v>
      </c>
      <c r="H17" s="9" t="s">
        <v>28</v>
      </c>
      <c r="I17" s="9" t="s">
        <v>28</v>
      </c>
      <c r="J17" s="9" t="s">
        <v>28</v>
      </c>
      <c r="K17" s="9" t="s">
        <v>28</v>
      </c>
      <c r="L17" s="9" t="s">
        <v>28</v>
      </c>
      <c r="M17" s="9" t="s">
        <v>28</v>
      </c>
      <c r="N17" s="9" t="s">
        <v>28</v>
      </c>
      <c r="O17" s="9" t="s">
        <v>28</v>
      </c>
      <c r="P17" s="9" t="s">
        <v>28</v>
      </c>
      <c r="Q17" s="9" t="s">
        <v>28</v>
      </c>
      <c r="R17" s="9" t="s">
        <v>28</v>
      </c>
      <c r="S17" s="9" t="s">
        <v>28</v>
      </c>
      <c r="T17" s="9" t="s">
        <v>28</v>
      </c>
      <c r="U17" s="9" t="s">
        <v>28</v>
      </c>
      <c r="V17" s="9" t="s">
        <v>28</v>
      </c>
      <c r="W17" s="9" t="s">
        <v>28</v>
      </c>
      <c r="X17" s="9" t="s">
        <v>28</v>
      </c>
      <c r="Y17" s="9" t="s">
        <v>28</v>
      </c>
      <c r="Z17" s="9" t="s">
        <v>28</v>
      </c>
      <c r="AA17" s="9" t="s">
        <v>28</v>
      </c>
      <c r="AB17" s="9" t="s">
        <v>28</v>
      </c>
      <c r="AC17" s="9" t="s">
        <v>28</v>
      </c>
      <c r="AD17" s="9" t="s">
        <v>28</v>
      </c>
      <c r="AE17" s="9" t="s">
        <v>28</v>
      </c>
      <c r="AF17" s="9" t="s">
        <v>28</v>
      </c>
      <c r="AG17" s="9" t="s">
        <v>28</v>
      </c>
      <c r="AH17" s="9" t="s">
        <v>28</v>
      </c>
      <c r="AI17" s="9" t="s">
        <v>28</v>
      </c>
      <c r="AJ17" s="9" t="s">
        <v>28</v>
      </c>
      <c r="AK17" s="9" t="s">
        <v>28</v>
      </c>
      <c r="AL17" s="9" t="s">
        <v>28</v>
      </c>
      <c r="AM17" s="9" t="s">
        <v>28</v>
      </c>
      <c r="AN17" s="9" t="s">
        <v>28</v>
      </c>
      <c r="AO17" s="9" t="s">
        <v>28</v>
      </c>
      <c r="AP17" s="9" t="s">
        <v>28</v>
      </c>
      <c r="AQ17" s="9" t="s">
        <v>28</v>
      </c>
      <c r="AR17" s="9" t="s">
        <v>28</v>
      </c>
      <c r="AS17" s="9" t="s">
        <v>28</v>
      </c>
      <c r="AT17" s="9" t="s">
        <v>28</v>
      </c>
      <c r="AU17" s="9" t="s">
        <v>28</v>
      </c>
      <c r="AV17" s="9" t="s">
        <v>28</v>
      </c>
      <c r="AW17" s="9" t="s">
        <v>28</v>
      </c>
      <c r="AX17" s="9" t="s">
        <v>28</v>
      </c>
      <c r="AY17" s="9" t="s">
        <v>28</v>
      </c>
      <c r="AZ17" s="9" t="s">
        <v>28</v>
      </c>
      <c r="BA17" s="9" t="s">
        <v>28</v>
      </c>
      <c r="BB17" s="9" t="s">
        <v>28</v>
      </c>
      <c r="BC17" s="9" t="s">
        <v>28</v>
      </c>
    </row>
    <row r="18" spans="1:55" ht="12.75">
      <c r="A18" s="3" t="s">
        <v>60</v>
      </c>
      <c r="B18" s="9" t="s">
        <v>28</v>
      </c>
      <c r="C18" s="9" t="s">
        <v>28</v>
      </c>
      <c r="D18" s="9" t="s">
        <v>28</v>
      </c>
      <c r="E18" s="9" t="s">
        <v>28</v>
      </c>
      <c r="F18" s="9" t="s">
        <v>28</v>
      </c>
      <c r="G18" s="9" t="s">
        <v>28</v>
      </c>
      <c r="H18" s="9" t="s">
        <v>28</v>
      </c>
      <c r="I18" s="9" t="s">
        <v>28</v>
      </c>
      <c r="J18" s="9" t="s">
        <v>28</v>
      </c>
      <c r="K18" s="9" t="s">
        <v>28</v>
      </c>
      <c r="L18" s="9" t="s">
        <v>28</v>
      </c>
      <c r="M18" s="9" t="s">
        <v>28</v>
      </c>
      <c r="N18" s="9" t="s">
        <v>28</v>
      </c>
      <c r="O18" s="9" t="s">
        <v>28</v>
      </c>
      <c r="P18" s="9" t="s">
        <v>28</v>
      </c>
      <c r="Q18" s="9" t="s">
        <v>28</v>
      </c>
      <c r="R18" s="9" t="s">
        <v>28</v>
      </c>
      <c r="S18" s="9" t="s">
        <v>28</v>
      </c>
      <c r="T18" s="9" t="s">
        <v>28</v>
      </c>
      <c r="U18" s="9" t="s">
        <v>28</v>
      </c>
      <c r="V18" s="9" t="s">
        <v>28</v>
      </c>
      <c r="W18" s="9" t="s">
        <v>28</v>
      </c>
      <c r="X18" s="9" t="s">
        <v>28</v>
      </c>
      <c r="Y18" s="9" t="s">
        <v>28</v>
      </c>
      <c r="Z18" s="9" t="s">
        <v>28</v>
      </c>
      <c r="AA18" s="9" t="s">
        <v>28</v>
      </c>
      <c r="AB18" s="9" t="s">
        <v>28</v>
      </c>
      <c r="AC18" s="9" t="s">
        <v>28</v>
      </c>
      <c r="AD18" s="9" t="s">
        <v>28</v>
      </c>
      <c r="AE18" s="9" t="s">
        <v>28</v>
      </c>
      <c r="AF18" s="9" t="s">
        <v>28</v>
      </c>
      <c r="AG18" s="9" t="s">
        <v>28</v>
      </c>
      <c r="AH18" s="9" t="s">
        <v>28</v>
      </c>
      <c r="AI18" s="9" t="s">
        <v>28</v>
      </c>
      <c r="AJ18" s="9" t="s">
        <v>28</v>
      </c>
      <c r="AK18" s="9" t="s">
        <v>28</v>
      </c>
      <c r="AL18" s="9" t="s">
        <v>28</v>
      </c>
      <c r="AM18" s="9" t="s">
        <v>28</v>
      </c>
      <c r="AN18" s="9" t="s">
        <v>28</v>
      </c>
      <c r="AO18" s="9" t="s">
        <v>28</v>
      </c>
      <c r="AP18" s="9" t="s">
        <v>28</v>
      </c>
      <c r="AQ18" s="9" t="s">
        <v>28</v>
      </c>
      <c r="AR18" s="9" t="s">
        <v>28</v>
      </c>
      <c r="AS18" s="9" t="s">
        <v>28</v>
      </c>
      <c r="AT18" s="9" t="s">
        <v>28</v>
      </c>
      <c r="AU18" s="9" t="s">
        <v>28</v>
      </c>
      <c r="AV18" s="9" t="s">
        <v>28</v>
      </c>
      <c r="AW18" s="9" t="s">
        <v>28</v>
      </c>
      <c r="AX18" s="9" t="s">
        <v>28</v>
      </c>
      <c r="AY18" s="9" t="s">
        <v>28</v>
      </c>
      <c r="AZ18" s="9" t="s">
        <v>28</v>
      </c>
      <c r="BA18" s="9" t="s">
        <v>28</v>
      </c>
      <c r="BB18" s="9" t="s">
        <v>28</v>
      </c>
      <c r="BC18" s="9" t="s">
        <v>28</v>
      </c>
    </row>
    <row r="19" spans="1:55" ht="12.75">
      <c r="A19" s="3" t="s">
        <v>36</v>
      </c>
      <c r="B19" s="9" t="s">
        <v>59</v>
      </c>
      <c r="C19" s="9" t="s">
        <v>59</v>
      </c>
      <c r="D19" s="9" t="s">
        <v>59</v>
      </c>
      <c r="E19" s="9" t="s">
        <v>59</v>
      </c>
      <c r="F19" s="9" t="s">
        <v>59</v>
      </c>
      <c r="G19" s="9" t="s">
        <v>59</v>
      </c>
      <c r="H19" s="9" t="s">
        <v>59</v>
      </c>
      <c r="I19" s="9" t="s">
        <v>59</v>
      </c>
      <c r="J19" s="9" t="s">
        <v>59</v>
      </c>
      <c r="K19" s="9" t="s">
        <v>28</v>
      </c>
      <c r="L19" s="9" t="s">
        <v>28</v>
      </c>
      <c r="M19" s="9" t="s">
        <v>28</v>
      </c>
      <c r="N19" s="9" t="s">
        <v>28</v>
      </c>
      <c r="O19" s="9" t="s">
        <v>28</v>
      </c>
      <c r="P19" s="9" t="s">
        <v>28</v>
      </c>
      <c r="Q19" s="9" t="s">
        <v>28</v>
      </c>
      <c r="R19" s="9" t="s">
        <v>28</v>
      </c>
      <c r="S19" s="9" t="s">
        <v>28</v>
      </c>
      <c r="T19" s="9" t="s">
        <v>28</v>
      </c>
      <c r="U19" s="9" t="s">
        <v>28</v>
      </c>
      <c r="V19" s="9" t="s">
        <v>28</v>
      </c>
      <c r="W19" s="9" t="s">
        <v>28</v>
      </c>
      <c r="X19" s="9" t="s">
        <v>28</v>
      </c>
      <c r="Y19" s="9" t="s">
        <v>28</v>
      </c>
      <c r="Z19" s="9" t="s">
        <v>28</v>
      </c>
      <c r="AA19" s="9" t="s">
        <v>28</v>
      </c>
      <c r="AB19" s="9" t="s">
        <v>28</v>
      </c>
      <c r="AC19" s="9" t="s">
        <v>28</v>
      </c>
      <c r="AD19" s="9" t="s">
        <v>59</v>
      </c>
      <c r="AE19" s="9" t="s">
        <v>59</v>
      </c>
      <c r="AF19" s="9" t="s">
        <v>59</v>
      </c>
      <c r="AG19" s="9" t="s">
        <v>59</v>
      </c>
      <c r="AH19" s="9" t="s">
        <v>28</v>
      </c>
      <c r="AI19" s="9" t="s">
        <v>28</v>
      </c>
      <c r="AJ19" s="9" t="s">
        <v>28</v>
      </c>
      <c r="AK19" s="9" t="s">
        <v>28</v>
      </c>
      <c r="AL19" s="9" t="s">
        <v>28</v>
      </c>
      <c r="AM19" s="9" t="s">
        <v>28</v>
      </c>
      <c r="AN19" s="9" t="s">
        <v>28</v>
      </c>
      <c r="AO19" s="9" t="s">
        <v>28</v>
      </c>
      <c r="AP19" s="9" t="s">
        <v>28</v>
      </c>
      <c r="AQ19" s="9" t="s">
        <v>28</v>
      </c>
      <c r="AR19" s="9" t="s">
        <v>28</v>
      </c>
      <c r="AS19" s="9" t="s">
        <v>28</v>
      </c>
      <c r="AT19" s="9" t="s">
        <v>28</v>
      </c>
      <c r="AU19" s="9" t="s">
        <v>28</v>
      </c>
      <c r="AV19" s="9" t="s">
        <v>28</v>
      </c>
      <c r="AW19" s="9" t="s">
        <v>28</v>
      </c>
      <c r="AX19" s="9" t="s">
        <v>28</v>
      </c>
      <c r="AY19" s="9" t="s">
        <v>28</v>
      </c>
      <c r="AZ19" s="9" t="s">
        <v>28</v>
      </c>
      <c r="BA19" s="9" t="s">
        <v>28</v>
      </c>
      <c r="BB19" s="9" t="s">
        <v>28</v>
      </c>
      <c r="BC19" s="9" t="s">
        <v>59</v>
      </c>
    </row>
    <row r="20" spans="1:55" ht="12.75">
      <c r="A20" s="3" t="s">
        <v>37</v>
      </c>
      <c r="B20" s="9" t="s">
        <v>28</v>
      </c>
      <c r="C20" s="9" t="s">
        <v>28</v>
      </c>
      <c r="D20" s="9" t="s">
        <v>28</v>
      </c>
      <c r="E20" s="9" t="s">
        <v>28</v>
      </c>
      <c r="F20" s="9" t="s">
        <v>28</v>
      </c>
      <c r="G20" s="9" t="s">
        <v>28</v>
      </c>
      <c r="H20" s="9" t="s">
        <v>28</v>
      </c>
      <c r="I20" s="9" t="s">
        <v>28</v>
      </c>
      <c r="J20" s="9" t="s">
        <v>28</v>
      </c>
      <c r="K20" s="9" t="s">
        <v>28</v>
      </c>
      <c r="L20" s="9" t="s">
        <v>28</v>
      </c>
      <c r="M20" s="9" t="s">
        <v>28</v>
      </c>
      <c r="N20" s="9" t="s">
        <v>28</v>
      </c>
      <c r="O20" s="9" t="s">
        <v>28</v>
      </c>
      <c r="P20" s="9" t="s">
        <v>28</v>
      </c>
      <c r="Q20" s="9" t="s">
        <v>28</v>
      </c>
      <c r="R20" s="9" t="s">
        <v>28</v>
      </c>
      <c r="S20" s="9" t="s">
        <v>28</v>
      </c>
      <c r="T20" s="9" t="s">
        <v>28</v>
      </c>
      <c r="U20" s="9" t="s">
        <v>28</v>
      </c>
      <c r="V20" s="9" t="s">
        <v>28</v>
      </c>
      <c r="W20" s="9" t="s">
        <v>28</v>
      </c>
      <c r="X20" s="9" t="s">
        <v>28</v>
      </c>
      <c r="Y20" s="9" t="s">
        <v>28</v>
      </c>
      <c r="Z20" s="9" t="s">
        <v>28</v>
      </c>
      <c r="AA20" s="9" t="s">
        <v>28</v>
      </c>
      <c r="AB20" s="9" t="s">
        <v>28</v>
      </c>
      <c r="AC20" s="9" t="s">
        <v>28</v>
      </c>
      <c r="AD20" s="9" t="s">
        <v>28</v>
      </c>
      <c r="AE20" s="9" t="s">
        <v>28</v>
      </c>
      <c r="AF20" s="9" t="s">
        <v>28</v>
      </c>
      <c r="AG20" s="9" t="s">
        <v>28</v>
      </c>
      <c r="AH20" s="9" t="s">
        <v>28</v>
      </c>
      <c r="AI20" s="9" t="s">
        <v>28</v>
      </c>
      <c r="AJ20" s="9" t="s">
        <v>28</v>
      </c>
      <c r="AK20" s="9" t="s">
        <v>28</v>
      </c>
      <c r="AL20" s="9" t="s">
        <v>28</v>
      </c>
      <c r="AM20" s="9" t="s">
        <v>28</v>
      </c>
      <c r="AN20" s="9" t="s">
        <v>28</v>
      </c>
      <c r="AO20" s="9" t="s">
        <v>28</v>
      </c>
      <c r="AP20" s="9" t="s">
        <v>28</v>
      </c>
      <c r="AQ20" s="9" t="s">
        <v>28</v>
      </c>
      <c r="AR20" s="9" t="s">
        <v>28</v>
      </c>
      <c r="AS20" s="9" t="s">
        <v>28</v>
      </c>
      <c r="AT20" s="9" t="s">
        <v>28</v>
      </c>
      <c r="AU20" s="9" t="s">
        <v>28</v>
      </c>
      <c r="AV20" s="9" t="s">
        <v>28</v>
      </c>
      <c r="AW20" s="9" t="s">
        <v>28</v>
      </c>
      <c r="AX20" s="9" t="s">
        <v>28</v>
      </c>
      <c r="AY20" s="9" t="s">
        <v>28</v>
      </c>
      <c r="AZ20" s="9" t="s">
        <v>28</v>
      </c>
      <c r="BA20" s="9" t="s">
        <v>28</v>
      </c>
      <c r="BB20" s="9" t="s">
        <v>28</v>
      </c>
      <c r="BC20" s="9" t="s">
        <v>28</v>
      </c>
    </row>
    <row r="21" spans="1:55" ht="12.75">
      <c r="A21" s="3" t="s">
        <v>38</v>
      </c>
      <c r="B21" s="9" t="s">
        <v>59</v>
      </c>
      <c r="C21" s="9" t="s">
        <v>59</v>
      </c>
      <c r="D21" s="9" t="s">
        <v>59</v>
      </c>
      <c r="E21" s="9" t="s">
        <v>59</v>
      </c>
      <c r="F21" s="9" t="s">
        <v>59</v>
      </c>
      <c r="G21" s="9" t="s">
        <v>59</v>
      </c>
      <c r="H21" s="9" t="s">
        <v>59</v>
      </c>
      <c r="I21" s="9" t="s">
        <v>59</v>
      </c>
      <c r="J21" s="9" t="s">
        <v>59</v>
      </c>
      <c r="K21" s="9" t="s">
        <v>28</v>
      </c>
      <c r="L21" s="9" t="s">
        <v>28</v>
      </c>
      <c r="M21" s="9" t="s">
        <v>28</v>
      </c>
      <c r="N21" s="9" t="s">
        <v>28</v>
      </c>
      <c r="O21" s="9" t="s">
        <v>28</v>
      </c>
      <c r="P21" s="9" t="s">
        <v>28</v>
      </c>
      <c r="Q21" s="9" t="s">
        <v>28</v>
      </c>
      <c r="R21" s="9" t="s">
        <v>28</v>
      </c>
      <c r="S21" s="9" t="s">
        <v>28</v>
      </c>
      <c r="T21" s="9" t="s">
        <v>28</v>
      </c>
      <c r="U21" s="9" t="s">
        <v>28</v>
      </c>
      <c r="V21" s="9" t="s">
        <v>28</v>
      </c>
      <c r="W21" s="9" t="s">
        <v>28</v>
      </c>
      <c r="X21" s="9" t="s">
        <v>28</v>
      </c>
      <c r="Y21" s="9" t="s">
        <v>28</v>
      </c>
      <c r="Z21" s="9" t="s">
        <v>28</v>
      </c>
      <c r="AA21" s="9" t="s">
        <v>28</v>
      </c>
      <c r="AB21" s="9" t="s">
        <v>28</v>
      </c>
      <c r="AC21" s="9" t="s">
        <v>28</v>
      </c>
      <c r="AD21" s="9" t="s">
        <v>59</v>
      </c>
      <c r="AE21" s="9" t="s">
        <v>59</v>
      </c>
      <c r="AF21" s="9" t="s">
        <v>59</v>
      </c>
      <c r="AG21" s="9" t="s">
        <v>59</v>
      </c>
      <c r="AH21" s="9" t="s">
        <v>28</v>
      </c>
      <c r="AI21" s="9" t="s">
        <v>28</v>
      </c>
      <c r="AJ21" s="9" t="s">
        <v>28</v>
      </c>
      <c r="AK21" s="9" t="s">
        <v>28</v>
      </c>
      <c r="AL21" s="9" t="s">
        <v>28</v>
      </c>
      <c r="AM21" s="9" t="s">
        <v>28</v>
      </c>
      <c r="AN21" s="9" t="s">
        <v>28</v>
      </c>
      <c r="AO21" s="9" t="s">
        <v>28</v>
      </c>
      <c r="AP21" s="9" t="s">
        <v>28</v>
      </c>
      <c r="AQ21" s="9" t="s">
        <v>28</v>
      </c>
      <c r="AR21" s="9" t="s">
        <v>28</v>
      </c>
      <c r="AS21" s="9" t="s">
        <v>28</v>
      </c>
      <c r="AT21" s="9" t="s">
        <v>28</v>
      </c>
      <c r="AU21" s="9" t="s">
        <v>28</v>
      </c>
      <c r="AV21" s="9" t="s">
        <v>28</v>
      </c>
      <c r="AW21" s="9" t="s">
        <v>28</v>
      </c>
      <c r="AX21" s="9" t="s">
        <v>28</v>
      </c>
      <c r="AY21" s="9" t="s">
        <v>28</v>
      </c>
      <c r="AZ21" s="9" t="s">
        <v>28</v>
      </c>
      <c r="BA21" s="9" t="s">
        <v>28</v>
      </c>
      <c r="BB21" s="9" t="s">
        <v>28</v>
      </c>
      <c r="BC21" s="9" t="s">
        <v>28</v>
      </c>
    </row>
    <row r="22" spans="1:55" ht="12.75">
      <c r="A22" s="3" t="s">
        <v>39</v>
      </c>
      <c r="B22" s="9" t="s">
        <v>28</v>
      </c>
      <c r="C22" s="9" t="s">
        <v>28</v>
      </c>
      <c r="D22" s="9" t="s">
        <v>28</v>
      </c>
      <c r="E22" s="9" t="s">
        <v>28</v>
      </c>
      <c r="F22" s="9" t="s">
        <v>28</v>
      </c>
      <c r="G22" s="9" t="s">
        <v>28</v>
      </c>
      <c r="H22" s="9" t="s">
        <v>28</v>
      </c>
      <c r="I22" s="9" t="s">
        <v>28</v>
      </c>
      <c r="J22" s="9" t="s">
        <v>28</v>
      </c>
      <c r="K22" s="9" t="s">
        <v>28</v>
      </c>
      <c r="L22" s="9" t="s">
        <v>28</v>
      </c>
      <c r="M22" s="9" t="s">
        <v>28</v>
      </c>
      <c r="N22" s="9" t="s">
        <v>28</v>
      </c>
      <c r="O22" s="9" t="s">
        <v>28</v>
      </c>
      <c r="P22" s="9" t="s">
        <v>28</v>
      </c>
      <c r="Q22" s="9" t="s">
        <v>28</v>
      </c>
      <c r="R22" s="9" t="s">
        <v>28</v>
      </c>
      <c r="S22" s="9" t="s">
        <v>28</v>
      </c>
      <c r="T22" s="9" t="s">
        <v>28</v>
      </c>
      <c r="U22" s="9" t="s">
        <v>28</v>
      </c>
      <c r="V22" s="9" t="s">
        <v>28</v>
      </c>
      <c r="W22" s="9" t="s">
        <v>28</v>
      </c>
      <c r="X22" s="9" t="s">
        <v>28</v>
      </c>
      <c r="Y22" s="9" t="s">
        <v>28</v>
      </c>
      <c r="Z22" s="9" t="s">
        <v>28</v>
      </c>
      <c r="AA22" s="9" t="s">
        <v>28</v>
      </c>
      <c r="AB22" s="9" t="s">
        <v>28</v>
      </c>
      <c r="AC22" s="9" t="s">
        <v>28</v>
      </c>
      <c r="AD22" s="9" t="s">
        <v>28</v>
      </c>
      <c r="AE22" s="9" t="s">
        <v>28</v>
      </c>
      <c r="AF22" s="9" t="s">
        <v>28</v>
      </c>
      <c r="AG22" s="9" t="s">
        <v>28</v>
      </c>
      <c r="AH22" s="9" t="s">
        <v>28</v>
      </c>
      <c r="AI22" s="9" t="s">
        <v>28</v>
      </c>
      <c r="AJ22" s="9" t="s">
        <v>28</v>
      </c>
      <c r="AK22" s="9" t="s">
        <v>28</v>
      </c>
      <c r="AL22" s="9" t="s">
        <v>28</v>
      </c>
      <c r="AM22" s="9" t="s">
        <v>28</v>
      </c>
      <c r="AN22" s="9" t="s">
        <v>28</v>
      </c>
      <c r="AO22" s="9" t="s">
        <v>28</v>
      </c>
      <c r="AP22" s="9" t="s">
        <v>28</v>
      </c>
      <c r="AQ22" s="9" t="s">
        <v>28</v>
      </c>
      <c r="AR22" s="9" t="s">
        <v>28</v>
      </c>
      <c r="AS22" s="9" t="s">
        <v>28</v>
      </c>
      <c r="AT22" s="9" t="s">
        <v>28</v>
      </c>
      <c r="AU22" s="9" t="s">
        <v>28</v>
      </c>
      <c r="AV22" s="9" t="s">
        <v>28</v>
      </c>
      <c r="AW22" s="9" t="s">
        <v>28</v>
      </c>
      <c r="AX22" s="9" t="s">
        <v>28</v>
      </c>
      <c r="AY22" s="9" t="s">
        <v>28</v>
      </c>
      <c r="AZ22" s="9" t="s">
        <v>28</v>
      </c>
      <c r="BA22" s="9" t="s">
        <v>28</v>
      </c>
      <c r="BB22" s="9" t="s">
        <v>28</v>
      </c>
      <c r="BC22" s="9" t="s">
        <v>28</v>
      </c>
    </row>
    <row r="23" spans="1:55" ht="12.75">
      <c r="A23" s="3" t="s">
        <v>64</v>
      </c>
      <c r="B23" s="9" t="s">
        <v>59</v>
      </c>
      <c r="C23" s="9" t="s">
        <v>59</v>
      </c>
      <c r="D23" s="9" t="s">
        <v>59</v>
      </c>
      <c r="E23" s="9" t="s">
        <v>59</v>
      </c>
      <c r="F23" s="9" t="s">
        <v>59</v>
      </c>
      <c r="G23" s="9" t="s">
        <v>59</v>
      </c>
      <c r="H23" s="9" t="s">
        <v>59</v>
      </c>
      <c r="I23" s="9" t="s">
        <v>59</v>
      </c>
      <c r="J23" s="9" t="s">
        <v>59</v>
      </c>
      <c r="K23" s="9" t="s">
        <v>28</v>
      </c>
      <c r="L23" s="9" t="s">
        <v>28</v>
      </c>
      <c r="M23" s="9" t="s">
        <v>28</v>
      </c>
      <c r="N23" s="9" t="s">
        <v>28</v>
      </c>
      <c r="O23" s="9" t="s">
        <v>28</v>
      </c>
      <c r="P23" s="9" t="s">
        <v>28</v>
      </c>
      <c r="Q23" s="9" t="s">
        <v>28</v>
      </c>
      <c r="R23" s="9" t="s">
        <v>28</v>
      </c>
      <c r="S23" s="9" t="s">
        <v>28</v>
      </c>
      <c r="T23" s="9" t="s">
        <v>28</v>
      </c>
      <c r="U23" s="9" t="s">
        <v>28</v>
      </c>
      <c r="V23" s="9" t="s">
        <v>28</v>
      </c>
      <c r="W23" s="9" t="s">
        <v>28</v>
      </c>
      <c r="X23" s="9" t="s">
        <v>28</v>
      </c>
      <c r="Y23" s="9" t="s">
        <v>28</v>
      </c>
      <c r="Z23" s="9" t="s">
        <v>28</v>
      </c>
      <c r="AA23" s="9" t="s">
        <v>28</v>
      </c>
      <c r="AB23" s="9" t="s">
        <v>28</v>
      </c>
      <c r="AC23" s="9" t="s">
        <v>28</v>
      </c>
      <c r="AD23" s="9" t="s">
        <v>28</v>
      </c>
      <c r="AE23" s="9" t="s">
        <v>28</v>
      </c>
      <c r="AF23" s="9" t="s">
        <v>28</v>
      </c>
      <c r="AG23" s="9" t="s">
        <v>28</v>
      </c>
      <c r="AH23" s="9" t="s">
        <v>28</v>
      </c>
      <c r="AI23" s="9" t="s">
        <v>28</v>
      </c>
      <c r="AJ23" s="9" t="s">
        <v>28</v>
      </c>
      <c r="AK23" s="9" t="s">
        <v>28</v>
      </c>
      <c r="AL23" s="9" t="s">
        <v>28</v>
      </c>
      <c r="AM23" s="9" t="s">
        <v>28</v>
      </c>
      <c r="AN23" s="9" t="s">
        <v>28</v>
      </c>
      <c r="AO23" s="9" t="s">
        <v>28</v>
      </c>
      <c r="AP23" s="9" t="s">
        <v>28</v>
      </c>
      <c r="AQ23" s="9" t="s">
        <v>28</v>
      </c>
      <c r="AR23" s="9" t="s">
        <v>28</v>
      </c>
      <c r="AS23" s="9" t="s">
        <v>28</v>
      </c>
      <c r="AT23" s="9" t="s">
        <v>28</v>
      </c>
      <c r="AU23" s="9" t="s">
        <v>28</v>
      </c>
      <c r="AV23" s="9" t="s">
        <v>28</v>
      </c>
      <c r="AW23" s="9" t="s">
        <v>28</v>
      </c>
      <c r="AX23" s="9" t="s">
        <v>28</v>
      </c>
      <c r="AY23" s="9" t="s">
        <v>28</v>
      </c>
      <c r="AZ23" s="9" t="s">
        <v>28</v>
      </c>
      <c r="BA23" s="9" t="s">
        <v>28</v>
      </c>
      <c r="BB23" s="9" t="s">
        <v>28</v>
      </c>
      <c r="BC23" s="9" t="s">
        <v>28</v>
      </c>
    </row>
    <row r="24" spans="1:55" ht="12.75">
      <c r="A24" s="3" t="s">
        <v>40</v>
      </c>
      <c r="B24" s="9" t="s">
        <v>59</v>
      </c>
      <c r="C24" s="9" t="s">
        <v>59</v>
      </c>
      <c r="D24" s="9" t="s">
        <v>59</v>
      </c>
      <c r="E24" s="9" t="s">
        <v>59</v>
      </c>
      <c r="F24" s="9" t="s">
        <v>59</v>
      </c>
      <c r="G24" s="9" t="s">
        <v>59</v>
      </c>
      <c r="H24" s="9" t="s">
        <v>59</v>
      </c>
      <c r="I24" s="9" t="s">
        <v>59</v>
      </c>
      <c r="J24" s="9" t="s">
        <v>59</v>
      </c>
      <c r="K24" s="9" t="s">
        <v>28</v>
      </c>
      <c r="L24" s="9" t="s">
        <v>28</v>
      </c>
      <c r="M24" s="9" t="s">
        <v>28</v>
      </c>
      <c r="N24" s="9" t="s">
        <v>28</v>
      </c>
      <c r="O24" s="9" t="s">
        <v>28</v>
      </c>
      <c r="P24" s="9" t="s">
        <v>28</v>
      </c>
      <c r="Q24" s="9" t="s">
        <v>28</v>
      </c>
      <c r="R24" s="9" t="s">
        <v>28</v>
      </c>
      <c r="S24" s="9" t="s">
        <v>28</v>
      </c>
      <c r="T24" s="9" t="s">
        <v>28</v>
      </c>
      <c r="U24" s="9" t="s">
        <v>28</v>
      </c>
      <c r="V24" s="9" t="s">
        <v>28</v>
      </c>
      <c r="W24" s="9" t="s">
        <v>28</v>
      </c>
      <c r="X24" s="9" t="s">
        <v>28</v>
      </c>
      <c r="Y24" s="9" t="s">
        <v>28</v>
      </c>
      <c r="Z24" s="9" t="s">
        <v>28</v>
      </c>
      <c r="AA24" s="9" t="s">
        <v>28</v>
      </c>
      <c r="AB24" s="9" t="s">
        <v>28</v>
      </c>
      <c r="AC24" s="9" t="s">
        <v>28</v>
      </c>
      <c r="AD24" s="9" t="s">
        <v>59</v>
      </c>
      <c r="AE24" s="9" t="s">
        <v>59</v>
      </c>
      <c r="AF24" s="9" t="s">
        <v>59</v>
      </c>
      <c r="AG24" s="9" t="s">
        <v>59</v>
      </c>
      <c r="AH24" s="9" t="s">
        <v>28</v>
      </c>
      <c r="AI24" s="9" t="s">
        <v>28</v>
      </c>
      <c r="AJ24" s="9" t="s">
        <v>28</v>
      </c>
      <c r="AK24" s="9" t="s">
        <v>28</v>
      </c>
      <c r="AL24" s="9" t="s">
        <v>28</v>
      </c>
      <c r="AM24" s="9" t="s">
        <v>28</v>
      </c>
      <c r="AN24" s="9" t="s">
        <v>28</v>
      </c>
      <c r="AO24" s="9" t="s">
        <v>28</v>
      </c>
      <c r="AP24" s="9" t="s">
        <v>28</v>
      </c>
      <c r="AQ24" s="9" t="s">
        <v>28</v>
      </c>
      <c r="AR24" s="9" t="s">
        <v>28</v>
      </c>
      <c r="AS24" s="9" t="s">
        <v>28</v>
      </c>
      <c r="AT24" s="9" t="s">
        <v>28</v>
      </c>
      <c r="AU24" s="9" t="s">
        <v>28</v>
      </c>
      <c r="AV24" s="9" t="s">
        <v>28</v>
      </c>
      <c r="AW24" s="9" t="s">
        <v>28</v>
      </c>
      <c r="AX24" s="9" t="s">
        <v>28</v>
      </c>
      <c r="AY24" s="9" t="s">
        <v>28</v>
      </c>
      <c r="AZ24" s="9" t="s">
        <v>28</v>
      </c>
      <c r="BA24" s="9" t="s">
        <v>28</v>
      </c>
      <c r="BB24" s="9" t="s">
        <v>28</v>
      </c>
      <c r="BC24" s="9" t="s">
        <v>59</v>
      </c>
    </row>
    <row r="25" spans="1:55" ht="12.75">
      <c r="A25" s="3" t="s">
        <v>77</v>
      </c>
      <c r="B25" s="9" t="s">
        <v>28</v>
      </c>
      <c r="C25" s="9" t="s">
        <v>28</v>
      </c>
      <c r="D25" s="9" t="s">
        <v>28</v>
      </c>
      <c r="E25" s="9" t="s">
        <v>28</v>
      </c>
      <c r="F25" s="9" t="s">
        <v>28</v>
      </c>
      <c r="G25" s="9" t="s">
        <v>28</v>
      </c>
      <c r="H25" s="9" t="s">
        <v>28</v>
      </c>
      <c r="I25" s="9" t="s">
        <v>28</v>
      </c>
      <c r="J25" s="9" t="s">
        <v>28</v>
      </c>
      <c r="K25" s="9" t="s">
        <v>28</v>
      </c>
      <c r="L25" s="9" t="s">
        <v>28</v>
      </c>
      <c r="M25" s="9" t="s">
        <v>28</v>
      </c>
      <c r="N25" s="9" t="s">
        <v>28</v>
      </c>
      <c r="O25" s="9" t="s">
        <v>28</v>
      </c>
      <c r="P25" s="9" t="s">
        <v>28</v>
      </c>
      <c r="Q25" s="9" t="s">
        <v>28</v>
      </c>
      <c r="R25" s="9" t="s">
        <v>28</v>
      </c>
      <c r="S25" s="9" t="s">
        <v>28</v>
      </c>
      <c r="T25" s="9" t="s">
        <v>28</v>
      </c>
      <c r="U25" s="9" t="s">
        <v>28</v>
      </c>
      <c r="V25" s="9" t="s">
        <v>28</v>
      </c>
      <c r="W25" s="9" t="s">
        <v>28</v>
      </c>
      <c r="X25" s="9" t="s">
        <v>28</v>
      </c>
      <c r="Y25" s="9" t="s">
        <v>28</v>
      </c>
      <c r="Z25" s="9" t="s">
        <v>28</v>
      </c>
      <c r="AA25" s="9" t="s">
        <v>28</v>
      </c>
      <c r="AB25" s="9" t="s">
        <v>28</v>
      </c>
      <c r="AC25" s="9" t="s">
        <v>28</v>
      </c>
      <c r="AD25" s="9" t="s">
        <v>28</v>
      </c>
      <c r="AE25" s="9" t="s">
        <v>28</v>
      </c>
      <c r="AF25" s="9" t="s">
        <v>28</v>
      </c>
      <c r="AG25" s="9" t="s">
        <v>28</v>
      </c>
      <c r="AH25" s="9" t="s">
        <v>28</v>
      </c>
      <c r="AI25" s="9" t="s">
        <v>28</v>
      </c>
      <c r="AJ25" s="9" t="s">
        <v>28</v>
      </c>
      <c r="AK25" s="9" t="s">
        <v>28</v>
      </c>
      <c r="AL25" s="9" t="s">
        <v>28</v>
      </c>
      <c r="AM25" s="9" t="s">
        <v>28</v>
      </c>
      <c r="AN25" s="9" t="s">
        <v>28</v>
      </c>
      <c r="AO25" s="9" t="s">
        <v>28</v>
      </c>
      <c r="AP25" s="9" t="s">
        <v>28</v>
      </c>
      <c r="AQ25" s="9" t="s">
        <v>28</v>
      </c>
      <c r="AR25" s="9" t="s">
        <v>28</v>
      </c>
      <c r="AS25" s="9" t="s">
        <v>28</v>
      </c>
      <c r="AT25" s="9" t="s">
        <v>28</v>
      </c>
      <c r="AU25" s="9" t="s">
        <v>28</v>
      </c>
      <c r="AV25" s="9" t="s">
        <v>28</v>
      </c>
      <c r="AW25" s="9" t="s">
        <v>28</v>
      </c>
      <c r="AX25" s="9" t="s">
        <v>28</v>
      </c>
      <c r="AY25" s="9" t="s">
        <v>28</v>
      </c>
      <c r="AZ25" s="9" t="s">
        <v>28</v>
      </c>
      <c r="BA25" s="9" t="s">
        <v>28</v>
      </c>
      <c r="BB25" s="9" t="s">
        <v>28</v>
      </c>
      <c r="BC25" s="9" t="s">
        <v>28</v>
      </c>
    </row>
    <row r="26" spans="1:55" ht="12.75">
      <c r="A26" s="3" t="s">
        <v>41</v>
      </c>
      <c r="B26" s="9" t="s">
        <v>59</v>
      </c>
      <c r="C26" s="9" t="s">
        <v>59</v>
      </c>
      <c r="D26" s="9" t="s">
        <v>59</v>
      </c>
      <c r="E26" s="9" t="s">
        <v>59</v>
      </c>
      <c r="F26" s="9" t="s">
        <v>59</v>
      </c>
      <c r="G26" s="9" t="s">
        <v>59</v>
      </c>
      <c r="H26" s="9" t="s">
        <v>59</v>
      </c>
      <c r="I26" s="9" t="s">
        <v>59</v>
      </c>
      <c r="J26" s="9" t="s">
        <v>59</v>
      </c>
      <c r="K26" s="9" t="s">
        <v>28</v>
      </c>
      <c r="L26" s="9" t="s">
        <v>28</v>
      </c>
      <c r="M26" s="9" t="s">
        <v>28</v>
      </c>
      <c r="N26" s="9" t="s">
        <v>28</v>
      </c>
      <c r="O26" s="9" t="s">
        <v>28</v>
      </c>
      <c r="P26" s="9" t="s">
        <v>28</v>
      </c>
      <c r="Q26" s="9" t="s">
        <v>28</v>
      </c>
      <c r="R26" s="9" t="s">
        <v>28</v>
      </c>
      <c r="S26" s="9" t="s">
        <v>28</v>
      </c>
      <c r="T26" s="9" t="s">
        <v>28</v>
      </c>
      <c r="U26" s="9" t="s">
        <v>28</v>
      </c>
      <c r="V26" s="9" t="s">
        <v>28</v>
      </c>
      <c r="W26" s="9" t="s">
        <v>28</v>
      </c>
      <c r="X26" s="9" t="s">
        <v>28</v>
      </c>
      <c r="Y26" s="9" t="s">
        <v>28</v>
      </c>
      <c r="Z26" s="9" t="s">
        <v>28</v>
      </c>
      <c r="AA26" s="9" t="s">
        <v>28</v>
      </c>
      <c r="AB26" s="9" t="s">
        <v>28</v>
      </c>
      <c r="AC26" s="9" t="s">
        <v>28</v>
      </c>
      <c r="AD26" s="9" t="s">
        <v>59</v>
      </c>
      <c r="AE26" s="9" t="s">
        <v>59</v>
      </c>
      <c r="AF26" s="9" t="s">
        <v>59</v>
      </c>
      <c r="AG26" s="9" t="s">
        <v>59</v>
      </c>
      <c r="AH26" s="9" t="s">
        <v>28</v>
      </c>
      <c r="AI26" s="9" t="s">
        <v>28</v>
      </c>
      <c r="AJ26" s="9" t="s">
        <v>28</v>
      </c>
      <c r="AK26" s="9" t="s">
        <v>28</v>
      </c>
      <c r="AL26" s="9" t="s">
        <v>28</v>
      </c>
      <c r="AM26" s="9" t="s">
        <v>28</v>
      </c>
      <c r="AN26" s="9" t="s">
        <v>28</v>
      </c>
      <c r="AO26" s="9" t="s">
        <v>28</v>
      </c>
      <c r="AP26" s="9" t="s">
        <v>28</v>
      </c>
      <c r="AQ26" s="9" t="s">
        <v>28</v>
      </c>
      <c r="AR26" s="9" t="s">
        <v>28</v>
      </c>
      <c r="AS26" s="9" t="s">
        <v>28</v>
      </c>
      <c r="AT26" s="9" t="s">
        <v>28</v>
      </c>
      <c r="AU26" s="9" t="s">
        <v>28</v>
      </c>
      <c r="AV26" s="9" t="s">
        <v>28</v>
      </c>
      <c r="AW26" s="9" t="s">
        <v>28</v>
      </c>
      <c r="AX26" s="9" t="s">
        <v>28</v>
      </c>
      <c r="AY26" s="9" t="s">
        <v>28</v>
      </c>
      <c r="AZ26" s="9" t="s">
        <v>28</v>
      </c>
      <c r="BA26" s="9" t="s">
        <v>28</v>
      </c>
      <c r="BB26" s="9" t="s">
        <v>28</v>
      </c>
      <c r="BC26" s="9" t="s">
        <v>28</v>
      </c>
    </row>
    <row r="27" spans="1:55" ht="12.75">
      <c r="A27" s="3" t="s">
        <v>42</v>
      </c>
      <c r="B27" s="9" t="s">
        <v>59</v>
      </c>
      <c r="C27" s="9" t="s">
        <v>59</v>
      </c>
      <c r="D27" s="9" t="s">
        <v>59</v>
      </c>
      <c r="E27" s="9" t="s">
        <v>59</v>
      </c>
      <c r="F27" s="9" t="s">
        <v>59</v>
      </c>
      <c r="G27" s="9" t="s">
        <v>59</v>
      </c>
      <c r="H27" s="9" t="s">
        <v>59</v>
      </c>
      <c r="I27" s="9" t="s">
        <v>59</v>
      </c>
      <c r="J27" s="9" t="s">
        <v>59</v>
      </c>
      <c r="K27" s="9" t="s">
        <v>28</v>
      </c>
      <c r="L27" s="9" t="s">
        <v>28</v>
      </c>
      <c r="M27" s="9" t="s">
        <v>28</v>
      </c>
      <c r="N27" s="9" t="s">
        <v>28</v>
      </c>
      <c r="O27" s="9" t="s">
        <v>28</v>
      </c>
      <c r="P27" s="9" t="s">
        <v>28</v>
      </c>
      <c r="Q27" s="9" t="s">
        <v>28</v>
      </c>
      <c r="R27" s="9" t="s">
        <v>28</v>
      </c>
      <c r="S27" s="9" t="s">
        <v>28</v>
      </c>
      <c r="T27" s="9" t="s">
        <v>28</v>
      </c>
      <c r="U27" s="9" t="s">
        <v>28</v>
      </c>
      <c r="V27" s="9" t="s">
        <v>28</v>
      </c>
      <c r="W27" s="9" t="s">
        <v>28</v>
      </c>
      <c r="X27" s="9" t="s">
        <v>28</v>
      </c>
      <c r="Y27" s="9" t="s">
        <v>28</v>
      </c>
      <c r="Z27" s="9" t="s">
        <v>28</v>
      </c>
      <c r="AA27" s="9" t="s">
        <v>28</v>
      </c>
      <c r="AB27" s="9" t="s">
        <v>28</v>
      </c>
      <c r="AC27" s="9" t="s">
        <v>28</v>
      </c>
      <c r="AD27" s="9" t="s">
        <v>59</v>
      </c>
      <c r="AE27" s="9" t="s">
        <v>59</v>
      </c>
      <c r="AF27" s="9" t="s">
        <v>59</v>
      </c>
      <c r="AG27" s="9" t="s">
        <v>59</v>
      </c>
      <c r="AH27" s="9" t="s">
        <v>28</v>
      </c>
      <c r="AI27" s="9" t="s">
        <v>28</v>
      </c>
      <c r="AJ27" s="9" t="s">
        <v>28</v>
      </c>
      <c r="AK27" s="9" t="s">
        <v>28</v>
      </c>
      <c r="AL27" s="9" t="s">
        <v>28</v>
      </c>
      <c r="AM27" s="9" t="s">
        <v>28</v>
      </c>
      <c r="AN27" s="9" t="s">
        <v>28</v>
      </c>
      <c r="AO27" s="9" t="s">
        <v>28</v>
      </c>
      <c r="AP27" s="9" t="s">
        <v>28</v>
      </c>
      <c r="AQ27" s="9" t="s">
        <v>28</v>
      </c>
      <c r="AR27" s="9" t="s">
        <v>28</v>
      </c>
      <c r="AS27" s="9" t="s">
        <v>28</v>
      </c>
      <c r="AT27" s="9" t="s">
        <v>28</v>
      </c>
      <c r="AU27" s="9" t="s">
        <v>28</v>
      </c>
      <c r="AV27" s="9" t="s">
        <v>28</v>
      </c>
      <c r="AW27" s="9" t="s">
        <v>28</v>
      </c>
      <c r="AX27" s="9" t="s">
        <v>28</v>
      </c>
      <c r="AY27" s="9" t="s">
        <v>28</v>
      </c>
      <c r="AZ27" s="9" t="s">
        <v>28</v>
      </c>
      <c r="BA27" s="9" t="s">
        <v>28</v>
      </c>
      <c r="BB27" s="9" t="s">
        <v>28</v>
      </c>
      <c r="BC27" s="9" t="s">
        <v>28</v>
      </c>
    </row>
    <row r="28" spans="1:55" ht="12.75">
      <c r="A28" s="3" t="s">
        <v>43</v>
      </c>
      <c r="B28" s="9" t="s">
        <v>59</v>
      </c>
      <c r="C28" s="9" t="s">
        <v>59</v>
      </c>
      <c r="D28" s="9" t="s">
        <v>59</v>
      </c>
      <c r="E28" s="9" t="s">
        <v>59</v>
      </c>
      <c r="F28" s="9" t="s">
        <v>59</v>
      </c>
      <c r="G28" s="9" t="s">
        <v>59</v>
      </c>
      <c r="H28" s="9" t="s">
        <v>59</v>
      </c>
      <c r="I28" s="9" t="s">
        <v>59</v>
      </c>
      <c r="J28" s="9" t="s">
        <v>59</v>
      </c>
      <c r="K28" s="9" t="s">
        <v>28</v>
      </c>
      <c r="L28" s="9" t="s">
        <v>28</v>
      </c>
      <c r="M28" s="9" t="s">
        <v>28</v>
      </c>
      <c r="N28" s="9" t="s">
        <v>28</v>
      </c>
      <c r="O28" s="9" t="s">
        <v>28</v>
      </c>
      <c r="P28" s="9" t="s">
        <v>28</v>
      </c>
      <c r="Q28" s="9" t="s">
        <v>28</v>
      </c>
      <c r="R28" s="9" t="s">
        <v>28</v>
      </c>
      <c r="S28" s="9" t="s">
        <v>28</v>
      </c>
      <c r="T28" s="9" t="s">
        <v>28</v>
      </c>
      <c r="U28" s="9" t="s">
        <v>28</v>
      </c>
      <c r="V28" s="9" t="s">
        <v>28</v>
      </c>
      <c r="W28" s="9" t="s">
        <v>28</v>
      </c>
      <c r="X28" s="9" t="s">
        <v>28</v>
      </c>
      <c r="Y28" s="9" t="s">
        <v>28</v>
      </c>
      <c r="Z28" s="9" t="s">
        <v>28</v>
      </c>
      <c r="AA28" s="9" t="s">
        <v>28</v>
      </c>
      <c r="AB28" s="9" t="s">
        <v>28</v>
      </c>
      <c r="AC28" s="9" t="s">
        <v>28</v>
      </c>
      <c r="AD28" s="9" t="s">
        <v>28</v>
      </c>
      <c r="AE28" s="9" t="s">
        <v>28</v>
      </c>
      <c r="AF28" s="9" t="s">
        <v>28</v>
      </c>
      <c r="AG28" s="9" t="s">
        <v>28</v>
      </c>
      <c r="AH28" s="9" t="s">
        <v>28</v>
      </c>
      <c r="AI28" s="9" t="s">
        <v>28</v>
      </c>
      <c r="AJ28" s="9" t="s">
        <v>28</v>
      </c>
      <c r="AK28" s="9" t="s">
        <v>28</v>
      </c>
      <c r="AL28" s="9" t="s">
        <v>28</v>
      </c>
      <c r="AM28" s="9" t="s">
        <v>28</v>
      </c>
      <c r="AN28" s="9" t="s">
        <v>28</v>
      </c>
      <c r="AO28" s="9" t="s">
        <v>28</v>
      </c>
      <c r="AP28" s="9" t="s">
        <v>28</v>
      </c>
      <c r="AQ28" s="9" t="s">
        <v>28</v>
      </c>
      <c r="AR28" s="9" t="s">
        <v>28</v>
      </c>
      <c r="AS28" s="9" t="s">
        <v>28</v>
      </c>
      <c r="AT28" s="9" t="s">
        <v>28</v>
      </c>
      <c r="AU28" s="9" t="s">
        <v>28</v>
      </c>
      <c r="AV28" s="9" t="s">
        <v>28</v>
      </c>
      <c r="AW28" s="9" t="s">
        <v>28</v>
      </c>
      <c r="AX28" s="9" t="s">
        <v>28</v>
      </c>
      <c r="AY28" s="9" t="s">
        <v>28</v>
      </c>
      <c r="AZ28" s="9" t="s">
        <v>28</v>
      </c>
      <c r="BA28" s="9" t="s">
        <v>28</v>
      </c>
      <c r="BB28" s="9" t="s">
        <v>28</v>
      </c>
      <c r="BC28" s="9" t="s">
        <v>59</v>
      </c>
    </row>
    <row r="29" spans="1:55" ht="12.75">
      <c r="A29" s="3" t="s">
        <v>65</v>
      </c>
      <c r="B29" s="9" t="s">
        <v>59</v>
      </c>
      <c r="C29" s="9" t="s">
        <v>59</v>
      </c>
      <c r="D29" s="9" t="s">
        <v>59</v>
      </c>
      <c r="E29" s="9" t="s">
        <v>59</v>
      </c>
      <c r="F29" s="9" t="s">
        <v>59</v>
      </c>
      <c r="G29" s="9" t="s">
        <v>59</v>
      </c>
      <c r="H29" s="9" t="s">
        <v>59</v>
      </c>
      <c r="I29" s="9" t="s">
        <v>59</v>
      </c>
      <c r="J29" s="9" t="s">
        <v>59</v>
      </c>
      <c r="K29" s="9" t="s">
        <v>28</v>
      </c>
      <c r="L29" s="9" t="s">
        <v>28</v>
      </c>
      <c r="M29" s="9" t="s">
        <v>28</v>
      </c>
      <c r="N29" s="9" t="s">
        <v>28</v>
      </c>
      <c r="O29" s="9" t="s">
        <v>28</v>
      </c>
      <c r="P29" s="9" t="s">
        <v>28</v>
      </c>
      <c r="Q29" s="9" t="s">
        <v>28</v>
      </c>
      <c r="R29" s="9" t="s">
        <v>28</v>
      </c>
      <c r="S29" s="9" t="s">
        <v>28</v>
      </c>
      <c r="T29" s="9" t="s">
        <v>28</v>
      </c>
      <c r="U29" s="9" t="s">
        <v>28</v>
      </c>
      <c r="V29" s="9" t="s">
        <v>28</v>
      </c>
      <c r="W29" s="9" t="s">
        <v>28</v>
      </c>
      <c r="X29" s="9" t="s">
        <v>28</v>
      </c>
      <c r="Y29" s="9" t="s">
        <v>28</v>
      </c>
      <c r="Z29" s="9" t="s">
        <v>28</v>
      </c>
      <c r="AA29" s="9" t="s">
        <v>28</v>
      </c>
      <c r="AB29" s="9" t="s">
        <v>28</v>
      </c>
      <c r="AC29" s="9" t="s">
        <v>28</v>
      </c>
      <c r="AD29" s="9" t="s">
        <v>28</v>
      </c>
      <c r="AE29" s="9" t="s">
        <v>28</v>
      </c>
      <c r="AF29" s="9" t="s">
        <v>28</v>
      </c>
      <c r="AG29" s="9" t="s">
        <v>28</v>
      </c>
      <c r="AH29" s="9" t="s">
        <v>28</v>
      </c>
      <c r="AI29" s="9" t="s">
        <v>28</v>
      </c>
      <c r="AJ29" s="9" t="s">
        <v>28</v>
      </c>
      <c r="AK29" s="9" t="s">
        <v>28</v>
      </c>
      <c r="AL29" s="9" t="s">
        <v>28</v>
      </c>
      <c r="AM29" s="9" t="s">
        <v>28</v>
      </c>
      <c r="AN29" s="9" t="s">
        <v>28</v>
      </c>
      <c r="AO29" s="9" t="s">
        <v>28</v>
      </c>
      <c r="AP29" s="9" t="s">
        <v>28</v>
      </c>
      <c r="AQ29" s="9" t="s">
        <v>28</v>
      </c>
      <c r="AR29" s="9" t="s">
        <v>28</v>
      </c>
      <c r="AS29" s="9" t="s">
        <v>28</v>
      </c>
      <c r="AT29" s="9" t="s">
        <v>28</v>
      </c>
      <c r="AU29" s="9" t="s">
        <v>28</v>
      </c>
      <c r="AV29" s="9" t="s">
        <v>28</v>
      </c>
      <c r="AW29" s="9" t="s">
        <v>28</v>
      </c>
      <c r="AX29" s="9" t="s">
        <v>28</v>
      </c>
      <c r="AY29" s="9" t="s">
        <v>28</v>
      </c>
      <c r="AZ29" s="9" t="s">
        <v>28</v>
      </c>
      <c r="BA29" s="9" t="s">
        <v>28</v>
      </c>
      <c r="BB29" s="9" t="s">
        <v>28</v>
      </c>
      <c r="BC29" s="9" t="s">
        <v>59</v>
      </c>
    </row>
    <row r="30" spans="1:55" ht="12.75">
      <c r="A30" s="3" t="s">
        <v>66</v>
      </c>
      <c r="B30" s="9" t="s">
        <v>59</v>
      </c>
      <c r="C30" s="9" t="s">
        <v>59</v>
      </c>
      <c r="D30" s="9" t="s">
        <v>59</v>
      </c>
      <c r="E30" s="9" t="s">
        <v>59</v>
      </c>
      <c r="F30" s="9" t="s">
        <v>59</v>
      </c>
      <c r="G30" s="9" t="s">
        <v>59</v>
      </c>
      <c r="H30" s="9" t="s">
        <v>59</v>
      </c>
      <c r="I30" s="9" t="s">
        <v>59</v>
      </c>
      <c r="J30" s="9" t="s">
        <v>59</v>
      </c>
      <c r="K30" s="9" t="s">
        <v>28</v>
      </c>
      <c r="L30" s="9" t="s">
        <v>28</v>
      </c>
      <c r="M30" s="9" t="s">
        <v>28</v>
      </c>
      <c r="N30" s="9" t="s">
        <v>28</v>
      </c>
      <c r="O30" s="9" t="s">
        <v>28</v>
      </c>
      <c r="P30" s="9" t="s">
        <v>28</v>
      </c>
      <c r="Q30" s="9" t="s">
        <v>28</v>
      </c>
      <c r="R30" s="9" t="s">
        <v>28</v>
      </c>
      <c r="S30" s="9" t="s">
        <v>28</v>
      </c>
      <c r="T30" s="9" t="s">
        <v>28</v>
      </c>
      <c r="U30" s="9" t="s">
        <v>28</v>
      </c>
      <c r="V30" s="9" t="s">
        <v>28</v>
      </c>
      <c r="W30" s="9" t="s">
        <v>28</v>
      </c>
      <c r="X30" s="9" t="s">
        <v>28</v>
      </c>
      <c r="Y30" s="9" t="s">
        <v>28</v>
      </c>
      <c r="Z30" s="9" t="s">
        <v>28</v>
      </c>
      <c r="AA30" s="9" t="s">
        <v>28</v>
      </c>
      <c r="AB30" s="9" t="s">
        <v>28</v>
      </c>
      <c r="AC30" s="9" t="s">
        <v>28</v>
      </c>
      <c r="AD30" s="9" t="s">
        <v>28</v>
      </c>
      <c r="AE30" s="9" t="s">
        <v>28</v>
      </c>
      <c r="AF30" s="9" t="s">
        <v>28</v>
      </c>
      <c r="AG30" s="9" t="s">
        <v>28</v>
      </c>
      <c r="AH30" s="9" t="s">
        <v>28</v>
      </c>
      <c r="AI30" s="9" t="s">
        <v>28</v>
      </c>
      <c r="AJ30" s="9" t="s">
        <v>28</v>
      </c>
      <c r="AK30" s="9" t="s">
        <v>28</v>
      </c>
      <c r="AL30" s="9" t="s">
        <v>28</v>
      </c>
      <c r="AM30" s="9" t="s">
        <v>28</v>
      </c>
      <c r="AN30" s="9" t="s">
        <v>28</v>
      </c>
      <c r="AO30" s="9" t="s">
        <v>28</v>
      </c>
      <c r="AP30" s="9" t="s">
        <v>28</v>
      </c>
      <c r="AQ30" s="9" t="s">
        <v>28</v>
      </c>
      <c r="AR30" s="9" t="s">
        <v>28</v>
      </c>
      <c r="AS30" s="9" t="s">
        <v>28</v>
      </c>
      <c r="AT30" s="9" t="s">
        <v>28</v>
      </c>
      <c r="AU30" s="9" t="s">
        <v>28</v>
      </c>
      <c r="AV30" s="9" t="s">
        <v>28</v>
      </c>
      <c r="AW30" s="9" t="s">
        <v>28</v>
      </c>
      <c r="AX30" s="9" t="s">
        <v>28</v>
      </c>
      <c r="AY30" s="9" t="s">
        <v>28</v>
      </c>
      <c r="AZ30" s="9" t="s">
        <v>28</v>
      </c>
      <c r="BA30" s="9" t="s">
        <v>28</v>
      </c>
      <c r="BB30" s="9" t="s">
        <v>28</v>
      </c>
      <c r="BC30" s="9" t="s">
        <v>28</v>
      </c>
    </row>
    <row r="31" spans="1:55" ht="12.75">
      <c r="A31" s="3" t="s">
        <v>44</v>
      </c>
      <c r="B31" s="9" t="s">
        <v>59</v>
      </c>
      <c r="C31" s="9" t="s">
        <v>59</v>
      </c>
      <c r="D31" s="9" t="s">
        <v>59</v>
      </c>
      <c r="E31" s="9" t="s">
        <v>59</v>
      </c>
      <c r="F31" s="9" t="s">
        <v>59</v>
      </c>
      <c r="G31" s="9" t="s">
        <v>59</v>
      </c>
      <c r="H31" s="9" t="s">
        <v>59</v>
      </c>
      <c r="I31" s="9" t="s">
        <v>59</v>
      </c>
      <c r="J31" s="9" t="s">
        <v>59</v>
      </c>
      <c r="K31" s="9" t="s">
        <v>59</v>
      </c>
      <c r="L31" s="9" t="s">
        <v>59</v>
      </c>
      <c r="M31" s="9" t="s">
        <v>59</v>
      </c>
      <c r="N31" s="9" t="s">
        <v>59</v>
      </c>
      <c r="O31" s="9" t="s">
        <v>59</v>
      </c>
      <c r="P31" s="9" t="s">
        <v>59</v>
      </c>
      <c r="Q31" s="9" t="s">
        <v>59</v>
      </c>
      <c r="R31" s="9" t="s">
        <v>59</v>
      </c>
      <c r="S31" s="9" t="s">
        <v>59</v>
      </c>
      <c r="T31" s="9" t="s">
        <v>59</v>
      </c>
      <c r="U31" s="9" t="s">
        <v>59</v>
      </c>
      <c r="V31" s="9" t="s">
        <v>59</v>
      </c>
      <c r="W31" s="9" t="s">
        <v>59</v>
      </c>
      <c r="X31" s="9" t="s">
        <v>59</v>
      </c>
      <c r="Y31" s="9" t="s">
        <v>59</v>
      </c>
      <c r="Z31" s="9" t="s">
        <v>59</v>
      </c>
      <c r="AA31" s="9" t="s">
        <v>59</v>
      </c>
      <c r="AB31" s="9" t="s">
        <v>59</v>
      </c>
      <c r="AC31" s="9" t="s">
        <v>59</v>
      </c>
      <c r="AD31" s="9" t="s">
        <v>59</v>
      </c>
      <c r="AE31" s="9" t="s">
        <v>59</v>
      </c>
      <c r="AF31" s="9" t="s">
        <v>59</v>
      </c>
      <c r="AG31" s="9" t="s">
        <v>59</v>
      </c>
      <c r="AH31" s="9" t="s">
        <v>59</v>
      </c>
      <c r="AI31" s="9" t="s">
        <v>59</v>
      </c>
      <c r="AJ31" s="9" t="s">
        <v>59</v>
      </c>
      <c r="AK31" s="9" t="s">
        <v>59</v>
      </c>
      <c r="AL31" s="9" t="s">
        <v>59</v>
      </c>
      <c r="AM31" s="9" t="s">
        <v>59</v>
      </c>
      <c r="AN31" s="9" t="s">
        <v>59</v>
      </c>
      <c r="AO31" s="9" t="s">
        <v>59</v>
      </c>
      <c r="AP31" s="9" t="s">
        <v>59</v>
      </c>
      <c r="AQ31" s="9" t="s">
        <v>59</v>
      </c>
      <c r="AR31" s="9" t="s">
        <v>59</v>
      </c>
      <c r="AS31" s="9" t="s">
        <v>59</v>
      </c>
      <c r="AT31" s="9" t="s">
        <v>59</v>
      </c>
      <c r="AU31" s="9" t="s">
        <v>59</v>
      </c>
      <c r="AV31" s="9" t="s">
        <v>59</v>
      </c>
      <c r="AW31" s="9" t="s">
        <v>59</v>
      </c>
      <c r="AX31" s="9" t="s">
        <v>59</v>
      </c>
      <c r="AY31" s="9" t="s">
        <v>59</v>
      </c>
      <c r="AZ31" s="9" t="s">
        <v>59</v>
      </c>
      <c r="BA31" s="9" t="s">
        <v>59</v>
      </c>
      <c r="BB31" s="9" t="s">
        <v>59</v>
      </c>
      <c r="BC31" s="9" t="s">
        <v>59</v>
      </c>
    </row>
    <row r="32" spans="1:55" ht="12.75">
      <c r="A32" s="3" t="s">
        <v>45</v>
      </c>
      <c r="B32" s="9" t="s">
        <v>59</v>
      </c>
      <c r="C32" s="9" t="s">
        <v>59</v>
      </c>
      <c r="D32" s="9" t="s">
        <v>59</v>
      </c>
      <c r="E32" s="9" t="s">
        <v>59</v>
      </c>
      <c r="F32" s="9" t="s">
        <v>59</v>
      </c>
      <c r="G32" s="9" t="s">
        <v>59</v>
      </c>
      <c r="H32" s="9" t="s">
        <v>59</v>
      </c>
      <c r="I32" s="9" t="s">
        <v>59</v>
      </c>
      <c r="J32" s="9" t="s">
        <v>59</v>
      </c>
      <c r="K32" s="9" t="s">
        <v>59</v>
      </c>
      <c r="L32" s="9" t="s">
        <v>59</v>
      </c>
      <c r="M32" s="9" t="s">
        <v>28</v>
      </c>
      <c r="N32" s="9" t="s">
        <v>28</v>
      </c>
      <c r="O32" s="9" t="s">
        <v>28</v>
      </c>
      <c r="P32" s="9" t="s">
        <v>28</v>
      </c>
      <c r="Q32" s="9" t="s">
        <v>28</v>
      </c>
      <c r="R32" s="9" t="s">
        <v>28</v>
      </c>
      <c r="S32" s="9" t="s">
        <v>28</v>
      </c>
      <c r="T32" s="9" t="s">
        <v>28</v>
      </c>
      <c r="U32" s="9" t="s">
        <v>28</v>
      </c>
      <c r="V32" s="9" t="s">
        <v>28</v>
      </c>
      <c r="W32" s="9" t="s">
        <v>28</v>
      </c>
      <c r="X32" s="9" t="s">
        <v>28</v>
      </c>
      <c r="Y32" s="9" t="s">
        <v>28</v>
      </c>
      <c r="Z32" s="9" t="s">
        <v>28</v>
      </c>
      <c r="AA32" s="9" t="s">
        <v>28</v>
      </c>
      <c r="AB32" s="9" t="s">
        <v>28</v>
      </c>
      <c r="AC32" s="9" t="s">
        <v>59</v>
      </c>
      <c r="AD32" s="9" t="s">
        <v>59</v>
      </c>
      <c r="AE32" s="9" t="s">
        <v>59</v>
      </c>
      <c r="AF32" s="9" t="s">
        <v>59</v>
      </c>
      <c r="AG32" s="9" t="s">
        <v>59</v>
      </c>
      <c r="AH32" s="9" t="s">
        <v>28</v>
      </c>
      <c r="AI32" s="9" t="s">
        <v>28</v>
      </c>
      <c r="AJ32" s="9" t="s">
        <v>28</v>
      </c>
      <c r="AK32" s="9" t="s">
        <v>28</v>
      </c>
      <c r="AL32" s="9" t="s">
        <v>28</v>
      </c>
      <c r="AM32" s="9" t="s">
        <v>28</v>
      </c>
      <c r="AN32" s="9" t="s">
        <v>28</v>
      </c>
      <c r="AO32" s="9" t="s">
        <v>28</v>
      </c>
      <c r="AP32" s="9" t="s">
        <v>28</v>
      </c>
      <c r="AQ32" s="9" t="s">
        <v>28</v>
      </c>
      <c r="AR32" s="9" t="s">
        <v>28</v>
      </c>
      <c r="AS32" s="9" t="s">
        <v>28</v>
      </c>
      <c r="AT32" s="9" t="s">
        <v>28</v>
      </c>
      <c r="AU32" s="9" t="s">
        <v>28</v>
      </c>
      <c r="AV32" s="9" t="s">
        <v>28</v>
      </c>
      <c r="AW32" s="9" t="s">
        <v>28</v>
      </c>
      <c r="AX32" s="9" t="s">
        <v>28</v>
      </c>
      <c r="AY32" s="9" t="s">
        <v>28</v>
      </c>
      <c r="AZ32" s="9" t="s">
        <v>28</v>
      </c>
      <c r="BA32" s="9" t="s">
        <v>28</v>
      </c>
      <c r="BB32" s="9" t="s">
        <v>28</v>
      </c>
      <c r="BC32" s="9" t="s">
        <v>59</v>
      </c>
    </row>
    <row r="33" spans="1:55" ht="12.75">
      <c r="A33" s="3" t="s">
        <v>46</v>
      </c>
      <c r="B33" s="9" t="s">
        <v>59</v>
      </c>
      <c r="C33" s="9" t="s">
        <v>59</v>
      </c>
      <c r="D33" s="9" t="s">
        <v>59</v>
      </c>
      <c r="E33" s="9" t="s">
        <v>59</v>
      </c>
      <c r="F33" s="9" t="s">
        <v>59</v>
      </c>
      <c r="G33" s="9" t="s">
        <v>59</v>
      </c>
      <c r="H33" s="9" t="s">
        <v>59</v>
      </c>
      <c r="I33" s="9" t="s">
        <v>59</v>
      </c>
      <c r="J33" s="9" t="s">
        <v>59</v>
      </c>
      <c r="K33" s="9" t="s">
        <v>59</v>
      </c>
      <c r="L33" s="9" t="s">
        <v>59</v>
      </c>
      <c r="M33" s="9" t="s">
        <v>28</v>
      </c>
      <c r="N33" s="9" t="s">
        <v>28</v>
      </c>
      <c r="O33" s="9" t="s">
        <v>28</v>
      </c>
      <c r="P33" s="9" t="s">
        <v>28</v>
      </c>
      <c r="Q33" s="9" t="s">
        <v>28</v>
      </c>
      <c r="R33" s="9" t="s">
        <v>28</v>
      </c>
      <c r="S33" s="9" t="s">
        <v>28</v>
      </c>
      <c r="T33" s="9" t="s">
        <v>28</v>
      </c>
      <c r="U33" s="9" t="s">
        <v>28</v>
      </c>
      <c r="V33" s="9" t="s">
        <v>28</v>
      </c>
      <c r="W33" s="9" t="s">
        <v>28</v>
      </c>
      <c r="X33" s="9" t="s">
        <v>28</v>
      </c>
      <c r="Y33" s="9" t="s">
        <v>28</v>
      </c>
      <c r="Z33" s="9" t="s">
        <v>28</v>
      </c>
      <c r="AA33" s="9" t="s">
        <v>28</v>
      </c>
      <c r="AB33" s="9" t="s">
        <v>28</v>
      </c>
      <c r="AC33" s="9" t="s">
        <v>28</v>
      </c>
      <c r="AD33" s="9" t="s">
        <v>59</v>
      </c>
      <c r="AE33" s="9" t="s">
        <v>59</v>
      </c>
      <c r="AF33" s="9" t="s">
        <v>59</v>
      </c>
      <c r="AG33" s="9" t="s">
        <v>59</v>
      </c>
      <c r="AH33" s="9" t="s">
        <v>28</v>
      </c>
      <c r="AI33" s="9" t="s">
        <v>28</v>
      </c>
      <c r="AJ33" s="9" t="s">
        <v>28</v>
      </c>
      <c r="AK33" s="9" t="s">
        <v>28</v>
      </c>
      <c r="AL33" s="9" t="s">
        <v>28</v>
      </c>
      <c r="AM33" s="9" t="s">
        <v>28</v>
      </c>
      <c r="AN33" s="9" t="s">
        <v>28</v>
      </c>
      <c r="AO33" s="9" t="s">
        <v>28</v>
      </c>
      <c r="AP33" s="9" t="s">
        <v>28</v>
      </c>
      <c r="AQ33" s="9" t="s">
        <v>28</v>
      </c>
      <c r="AR33" s="9" t="s">
        <v>28</v>
      </c>
      <c r="AS33" s="9" t="s">
        <v>28</v>
      </c>
      <c r="AT33" s="9" t="s">
        <v>28</v>
      </c>
      <c r="AU33" s="9" t="s">
        <v>28</v>
      </c>
      <c r="AV33" s="9" t="s">
        <v>28</v>
      </c>
      <c r="AW33" s="9" t="s">
        <v>28</v>
      </c>
      <c r="AX33" s="9" t="s">
        <v>28</v>
      </c>
      <c r="AY33" s="9" t="s">
        <v>28</v>
      </c>
      <c r="AZ33" s="9" t="s">
        <v>28</v>
      </c>
      <c r="BA33" s="9" t="s">
        <v>28</v>
      </c>
      <c r="BB33" s="9" t="s">
        <v>28</v>
      </c>
      <c r="BC33" s="9" t="s">
        <v>59</v>
      </c>
    </row>
    <row r="34" spans="1:55" ht="12.75">
      <c r="A34" s="3" t="s">
        <v>47</v>
      </c>
      <c r="B34" s="9" t="s">
        <v>59</v>
      </c>
      <c r="C34" s="9" t="s">
        <v>59</v>
      </c>
      <c r="D34" s="9" t="s">
        <v>59</v>
      </c>
      <c r="E34" s="9" t="s">
        <v>59</v>
      </c>
      <c r="F34" s="9" t="s">
        <v>59</v>
      </c>
      <c r="G34" s="9" t="s">
        <v>59</v>
      </c>
      <c r="H34" s="9" t="s">
        <v>59</v>
      </c>
      <c r="I34" s="9" t="s">
        <v>59</v>
      </c>
      <c r="J34" s="9" t="s">
        <v>59</v>
      </c>
      <c r="K34" s="9" t="s">
        <v>59</v>
      </c>
      <c r="L34" s="9" t="s">
        <v>59</v>
      </c>
      <c r="M34" s="9" t="s">
        <v>28</v>
      </c>
      <c r="N34" s="9" t="s">
        <v>28</v>
      </c>
      <c r="O34" s="9" t="s">
        <v>28</v>
      </c>
      <c r="P34" s="9" t="s">
        <v>28</v>
      </c>
      <c r="Q34" s="9" t="s">
        <v>28</v>
      </c>
      <c r="R34" s="9" t="s">
        <v>28</v>
      </c>
      <c r="S34" s="9" t="s">
        <v>28</v>
      </c>
      <c r="T34" s="9" t="s">
        <v>28</v>
      </c>
      <c r="U34" s="9" t="s">
        <v>28</v>
      </c>
      <c r="V34" s="9" t="s">
        <v>28</v>
      </c>
      <c r="W34" s="9" t="s">
        <v>28</v>
      </c>
      <c r="X34" s="9" t="s">
        <v>28</v>
      </c>
      <c r="Y34" s="9" t="s">
        <v>28</v>
      </c>
      <c r="Z34" s="9" t="s">
        <v>28</v>
      </c>
      <c r="AA34" s="9" t="s">
        <v>28</v>
      </c>
      <c r="AB34" s="9" t="s">
        <v>28</v>
      </c>
      <c r="AC34" s="9" t="s">
        <v>28</v>
      </c>
      <c r="AD34" s="9" t="s">
        <v>59</v>
      </c>
      <c r="AE34" s="9" t="s">
        <v>59</v>
      </c>
      <c r="AF34" s="9" t="s">
        <v>59</v>
      </c>
      <c r="AG34" s="9" t="s">
        <v>59</v>
      </c>
      <c r="AH34" s="9" t="s">
        <v>28</v>
      </c>
      <c r="AI34" s="9" t="s">
        <v>28</v>
      </c>
      <c r="AJ34" s="9" t="s">
        <v>28</v>
      </c>
      <c r="AK34" s="9" t="s">
        <v>28</v>
      </c>
      <c r="AL34" s="9" t="s">
        <v>28</v>
      </c>
      <c r="AM34" s="9" t="s">
        <v>28</v>
      </c>
      <c r="AN34" s="9" t="s">
        <v>28</v>
      </c>
      <c r="AO34" s="9" t="s">
        <v>28</v>
      </c>
      <c r="AP34" s="9" t="s">
        <v>28</v>
      </c>
      <c r="AQ34" s="9" t="s">
        <v>28</v>
      </c>
      <c r="AR34" s="9" t="s">
        <v>28</v>
      </c>
      <c r="AS34" s="9" t="s">
        <v>28</v>
      </c>
      <c r="AT34" s="9" t="s">
        <v>28</v>
      </c>
      <c r="AU34" s="9" t="s">
        <v>28</v>
      </c>
      <c r="AV34" s="9" t="s">
        <v>28</v>
      </c>
      <c r="AW34" s="9" t="s">
        <v>28</v>
      </c>
      <c r="AX34" s="9" t="s">
        <v>28</v>
      </c>
      <c r="AY34" s="9" t="s">
        <v>28</v>
      </c>
      <c r="AZ34" s="9" t="s">
        <v>28</v>
      </c>
      <c r="BA34" s="9" t="s">
        <v>28</v>
      </c>
      <c r="BB34" s="9" t="s">
        <v>28</v>
      </c>
      <c r="BC34" s="9" t="s">
        <v>59</v>
      </c>
    </row>
    <row r="37" spans="1:3" ht="12.75">
      <c r="A37" s="5" t="s">
        <v>97</v>
      </c>
      <c r="B37" s="5"/>
      <c r="C37" s="5"/>
    </row>
  </sheetData>
  <sheetProtection/>
  <mergeCells count="3">
    <mergeCell ref="A2:F2"/>
    <mergeCell ref="A3:I3"/>
    <mergeCell ref="A1:BC1"/>
  </mergeCells>
  <hyperlinks>
    <hyperlink ref="B5" r:id="rId1" display="Australian Census and Migrants Integrated Dataset 2011 Datacube - Australia"/>
    <hyperlink ref="D5" r:id="rId2" display="Australian Census and Migrants Integrated Dataset 2011 Datacube - New South Wales"/>
    <hyperlink ref="E5" r:id="rId3" display="Australian Census and Migrants Integrated Dataset 2011 Datacube - Northern Territory"/>
    <hyperlink ref="F5" r:id="rId4" display="Australian Census and Migrants Integrated Dataset 2011 Datacube - Queensland"/>
    <hyperlink ref="C5" r:id="rId5" display="Australian Census and Migrants Integrated Dataset 2011 Datacube - Australian Capital Territory"/>
    <hyperlink ref="G5" r:id="rId6" display="Australian Census and Migrants Integrated Dataset 2011 Datacube - South Australia"/>
    <hyperlink ref="H5" r:id="rId7" display="Australian Census and Migrants Integrated Dataset 2011 Datacube - Tasmania"/>
    <hyperlink ref="I5" r:id="rId8" display="Australian Census and Migrants Integrated Dataset 2011 Datacube - Victoria"/>
    <hyperlink ref="J5" r:id="rId9" display="Australian Census and Migrants Integrated Dataset 2011 Datacube - Western Australia"/>
    <hyperlink ref="A37" r:id="rId10" display="© Commonwealth of Australia 2011"/>
  </hyperlinks>
  <printOptions/>
  <pageMargins left="0.7874015748031497" right="0.7874015748031497" top="1.0236220472440944" bottom="1.0236220472440944" header="0.7874015748031497" footer="0.7874015748031497"/>
  <pageSetup fitToWidth="0" fitToHeight="1" horizontalDpi="300" verticalDpi="300" orientation="landscape" paperSize="9" scale="72" r:id="rId12"/>
  <headerFooter alignWithMargins="0">
    <oddHeader>&amp;C&amp;A</oddHeader>
    <oddFooter>&amp;CPage &amp;P</oddFooter>
  </headerFooter>
  <colBreaks count="1" manualBreakCount="1">
    <brk id="15" max="36" man="1"/>
  </colBreaks>
  <drawing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30"/>
  <sheetViews>
    <sheetView zoomScalePageLayoutView="0" workbookViewId="0" topLeftCell="A1">
      <pane xSplit="1" ySplit="6" topLeftCell="B7" activePane="bottomRight" state="frozen"/>
      <selection pane="topLeft" activeCell="A2" sqref="A2:C3"/>
      <selection pane="topRight" activeCell="A2" sqref="A2:C3"/>
      <selection pane="bottomLeft" activeCell="A2" sqref="A2:C3"/>
      <selection pane="bottomRight" activeCell="A1" sqref="A1:AD1"/>
    </sheetView>
  </sheetViews>
  <sheetFormatPr defaultColWidth="12.7109375" defaultRowHeight="12.75"/>
  <cols>
    <col min="1" max="1" width="86.8515625" style="0" customWidth="1"/>
    <col min="2" max="5" width="10.57421875" style="0" bestFit="1" customWidth="1"/>
    <col min="6" max="8" width="10.421875" style="0" bestFit="1" customWidth="1"/>
    <col min="9" max="10" width="10.57421875" style="0" bestFit="1" customWidth="1"/>
    <col min="11" max="11" width="10.8515625" style="0" bestFit="1" customWidth="1"/>
    <col min="12" max="13" width="9.421875" style="0" bestFit="1" customWidth="1"/>
    <col min="14" max="14" width="10.57421875" style="0" bestFit="1" customWidth="1"/>
    <col min="15" max="15" width="11.00390625" style="0" bestFit="1" customWidth="1"/>
    <col min="16" max="16" width="10.421875" style="0" bestFit="1" customWidth="1"/>
    <col min="17" max="17" width="10.28125" style="0" bestFit="1" customWidth="1"/>
    <col min="18" max="18" width="10.00390625" style="0" bestFit="1" customWidth="1"/>
    <col min="19" max="19" width="10.140625" style="0" bestFit="1" customWidth="1"/>
    <col min="20" max="21" width="10.57421875" style="0" bestFit="1" customWidth="1"/>
    <col min="22" max="22" width="9.7109375" style="0" bestFit="1" customWidth="1"/>
    <col min="23" max="25" width="9.421875" style="0" bestFit="1" customWidth="1"/>
    <col min="26" max="26" width="10.57421875" style="0" bestFit="1" customWidth="1"/>
    <col min="27" max="30" width="13.57421875" style="0" customWidth="1"/>
  </cols>
  <sheetData>
    <row r="1" spans="1:30" ht="67.5" customHeight="1">
      <c r="A1" s="28" t="s">
        <v>94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</row>
    <row r="2" spans="1:24" ht="22.5" customHeight="1">
      <c r="A2" s="30" t="s">
        <v>95</v>
      </c>
      <c r="B2" s="30"/>
      <c r="C2" s="30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ht="12.75">
      <c r="A3" s="33" t="s">
        <v>105</v>
      </c>
      <c r="B3" s="33"/>
      <c r="C3" s="33"/>
      <c r="D3" s="33"/>
      <c r="E3" s="17"/>
      <c r="F3" s="1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30" ht="55.5" customHeight="1">
      <c r="A4" s="17"/>
      <c r="B4" s="36" t="s">
        <v>93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</row>
    <row r="5" spans="2:30" ht="22.5" customHeight="1">
      <c r="B5" s="35" t="s">
        <v>79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</row>
    <row r="6" spans="1:30" s="19" customFormat="1" ht="67.5">
      <c r="A6" s="20" t="s">
        <v>78</v>
      </c>
      <c r="B6" s="23" t="s">
        <v>85</v>
      </c>
      <c r="C6" s="23" t="s">
        <v>86</v>
      </c>
      <c r="D6" s="23" t="s">
        <v>87</v>
      </c>
      <c r="E6" s="23" t="s">
        <v>88</v>
      </c>
      <c r="F6" s="23" t="s">
        <v>89</v>
      </c>
      <c r="G6" s="23" t="s">
        <v>62</v>
      </c>
      <c r="H6" s="23" t="s">
        <v>63</v>
      </c>
      <c r="I6" s="23" t="s">
        <v>90</v>
      </c>
      <c r="J6" s="23" t="s">
        <v>76</v>
      </c>
      <c r="K6" s="23" t="s">
        <v>33</v>
      </c>
      <c r="L6" s="23" t="s">
        <v>34</v>
      </c>
      <c r="M6" s="23" t="s">
        <v>35</v>
      </c>
      <c r="N6" s="23" t="s">
        <v>60</v>
      </c>
      <c r="O6" s="23" t="s">
        <v>91</v>
      </c>
      <c r="P6" s="23" t="s">
        <v>37</v>
      </c>
      <c r="Q6" s="23" t="s">
        <v>38</v>
      </c>
      <c r="R6" s="23" t="s">
        <v>39</v>
      </c>
      <c r="S6" s="23" t="s">
        <v>64</v>
      </c>
      <c r="T6" s="23" t="s">
        <v>40</v>
      </c>
      <c r="U6" s="23" t="s">
        <v>77</v>
      </c>
      <c r="V6" s="23" t="s">
        <v>41</v>
      </c>
      <c r="W6" s="23" t="s">
        <v>42</v>
      </c>
      <c r="X6" s="23" t="s">
        <v>43</v>
      </c>
      <c r="Y6" s="23" t="s">
        <v>65</v>
      </c>
      <c r="Z6" s="23" t="s">
        <v>92</v>
      </c>
      <c r="AA6" s="23" t="s">
        <v>44</v>
      </c>
      <c r="AB6" s="23" t="s">
        <v>45</v>
      </c>
      <c r="AC6" s="23" t="s">
        <v>46</v>
      </c>
      <c r="AD6" s="23" t="s">
        <v>47</v>
      </c>
    </row>
    <row r="7" spans="1:30" ht="12.75">
      <c r="A7" s="11" t="str">
        <f>HYPERLINK("http://www.abs.gov.au/ausstats/subscriber.nsf/LookupAttach/3415.0Data+Cubes-29.06.112/$File/34150DS0019_2006_07_Adult_Learning_Migrants.xls","Adult Learning 2006")</f>
        <v>Adult Learning 2006</v>
      </c>
      <c r="B7" s="9" t="s">
        <v>59</v>
      </c>
      <c r="C7" s="9" t="s">
        <v>28</v>
      </c>
      <c r="D7" s="9" t="s">
        <v>28</v>
      </c>
      <c r="E7" s="9" t="s">
        <v>28</v>
      </c>
      <c r="F7" s="9" t="s">
        <v>28</v>
      </c>
      <c r="G7" s="9" t="s">
        <v>28</v>
      </c>
      <c r="H7" s="9" t="s">
        <v>28</v>
      </c>
      <c r="I7" s="9" t="s">
        <v>28</v>
      </c>
      <c r="J7" s="9" t="s">
        <v>28</v>
      </c>
      <c r="K7" s="9" t="s">
        <v>28</v>
      </c>
      <c r="L7" s="9" t="s">
        <v>59</v>
      </c>
      <c r="M7" s="9" t="s">
        <v>28</v>
      </c>
      <c r="N7" s="9" t="s">
        <v>28</v>
      </c>
      <c r="O7" s="9" t="s">
        <v>28</v>
      </c>
      <c r="P7" s="9" t="s">
        <v>28</v>
      </c>
      <c r="Q7" s="9" t="s">
        <v>28</v>
      </c>
      <c r="R7" s="9" t="s">
        <v>28</v>
      </c>
      <c r="S7" s="9" t="s">
        <v>28</v>
      </c>
      <c r="T7" s="9" t="s">
        <v>28</v>
      </c>
      <c r="U7" s="9" t="s">
        <v>28</v>
      </c>
      <c r="V7" s="9" t="s">
        <v>28</v>
      </c>
      <c r="W7" s="9" t="s">
        <v>28</v>
      </c>
      <c r="X7" s="9" t="s">
        <v>28</v>
      </c>
      <c r="Y7" s="9" t="s">
        <v>28</v>
      </c>
      <c r="Z7" s="9" t="s">
        <v>28</v>
      </c>
      <c r="AA7" s="9" t="s">
        <v>59</v>
      </c>
      <c r="AB7" s="9" t="s">
        <v>59</v>
      </c>
      <c r="AC7" s="9" t="s">
        <v>59</v>
      </c>
      <c r="AD7" s="9" t="s">
        <v>28</v>
      </c>
    </row>
    <row r="8" spans="1:30" ht="12.75">
      <c r="A8" s="11" t="str">
        <f>HYPERLINK("http://www.abs.gov.au/ausstats/subscriber.nsf/LookupAttach/3415.0Data+Cubes-29.06.113/$File/34150DS0020_2006_ALLS_Migrants.xls","Adult Literacy and Life Skills 2006")</f>
        <v>Adult Literacy and Life Skills 2006</v>
      </c>
      <c r="B8" s="9" t="s">
        <v>59</v>
      </c>
      <c r="C8" s="9" t="s">
        <v>28</v>
      </c>
      <c r="D8" s="9" t="s">
        <v>28</v>
      </c>
      <c r="E8" s="9" t="s">
        <v>28</v>
      </c>
      <c r="F8" s="9" t="s">
        <v>28</v>
      </c>
      <c r="G8" s="9" t="s">
        <v>28</v>
      </c>
      <c r="H8" s="9" t="s">
        <v>28</v>
      </c>
      <c r="I8" s="9" t="s">
        <v>28</v>
      </c>
      <c r="J8" s="9" t="s">
        <v>28</v>
      </c>
      <c r="K8" s="9" t="s">
        <v>28</v>
      </c>
      <c r="L8" s="9" t="s">
        <v>59</v>
      </c>
      <c r="M8" s="9" t="s">
        <v>28</v>
      </c>
      <c r="N8" s="9" t="s">
        <v>28</v>
      </c>
      <c r="O8" s="9" t="s">
        <v>28</v>
      </c>
      <c r="P8" s="9" t="s">
        <v>28</v>
      </c>
      <c r="Q8" s="9" t="s">
        <v>59</v>
      </c>
      <c r="R8" s="9" t="s">
        <v>28</v>
      </c>
      <c r="S8" s="9" t="s">
        <v>28</v>
      </c>
      <c r="T8" s="9" t="s">
        <v>28</v>
      </c>
      <c r="U8" s="9" t="s">
        <v>28</v>
      </c>
      <c r="V8" s="9" t="s">
        <v>28</v>
      </c>
      <c r="W8" s="9" t="s">
        <v>28</v>
      </c>
      <c r="X8" s="9" t="s">
        <v>28</v>
      </c>
      <c r="Y8" s="9" t="s">
        <v>28</v>
      </c>
      <c r="Z8" s="9" t="s">
        <v>28</v>
      </c>
      <c r="AA8" s="9" t="s">
        <v>59</v>
      </c>
      <c r="AB8" s="9" t="s">
        <v>28</v>
      </c>
      <c r="AC8" s="9" t="s">
        <v>59</v>
      </c>
      <c r="AD8" s="9" t="s">
        <v>28</v>
      </c>
    </row>
    <row r="9" spans="1:30" ht="12.75">
      <c r="A9" s="11" t="s">
        <v>67</v>
      </c>
      <c r="B9" s="9" t="s">
        <v>59</v>
      </c>
      <c r="C9" s="9" t="s">
        <v>28</v>
      </c>
      <c r="D9" s="9" t="s">
        <v>28</v>
      </c>
      <c r="E9" s="9" t="s">
        <v>28</v>
      </c>
      <c r="F9" s="9" t="s">
        <v>59</v>
      </c>
      <c r="G9" s="9" t="s">
        <v>59</v>
      </c>
      <c r="H9" s="9" t="s">
        <v>59</v>
      </c>
      <c r="I9" s="9" t="s">
        <v>28</v>
      </c>
      <c r="J9" s="9" t="s">
        <v>59</v>
      </c>
      <c r="K9" s="9" t="s">
        <v>28</v>
      </c>
      <c r="L9" s="9" t="s">
        <v>59</v>
      </c>
      <c r="M9" s="9" t="s">
        <v>28</v>
      </c>
      <c r="N9" s="9" t="s">
        <v>28</v>
      </c>
      <c r="O9" s="9" t="s">
        <v>59</v>
      </c>
      <c r="P9" s="9" t="s">
        <v>28</v>
      </c>
      <c r="Q9" s="9" t="s">
        <v>59</v>
      </c>
      <c r="R9" s="9" t="s">
        <v>28</v>
      </c>
      <c r="S9" s="9" t="s">
        <v>59</v>
      </c>
      <c r="T9" s="9" t="s">
        <v>59</v>
      </c>
      <c r="U9" s="9" t="s">
        <v>28</v>
      </c>
      <c r="V9" s="9" t="s">
        <v>59</v>
      </c>
      <c r="W9" s="9" t="s">
        <v>59</v>
      </c>
      <c r="X9" s="9" t="s">
        <v>59</v>
      </c>
      <c r="Y9" s="9" t="s">
        <v>59</v>
      </c>
      <c r="Z9" s="9" t="s">
        <v>59</v>
      </c>
      <c r="AA9" s="9" t="s">
        <v>59</v>
      </c>
      <c r="AB9" s="9" t="s">
        <v>59</v>
      </c>
      <c r="AC9" s="9" t="s">
        <v>59</v>
      </c>
      <c r="AD9" s="9" t="s">
        <v>59</v>
      </c>
    </row>
    <row r="10" spans="1:30" ht="12.75">
      <c r="A10" s="11" t="s">
        <v>68</v>
      </c>
      <c r="B10" s="9" t="s">
        <v>59</v>
      </c>
      <c r="C10" s="9" t="s">
        <v>28</v>
      </c>
      <c r="D10" s="9" t="s">
        <v>28</v>
      </c>
      <c r="E10" s="9" t="s">
        <v>28</v>
      </c>
      <c r="F10" s="9" t="s">
        <v>59</v>
      </c>
      <c r="G10" s="9" t="s">
        <v>59</v>
      </c>
      <c r="H10" s="9" t="s">
        <v>59</v>
      </c>
      <c r="I10" s="9" t="s">
        <v>28</v>
      </c>
      <c r="J10" s="9" t="s">
        <v>59</v>
      </c>
      <c r="K10" s="9" t="s">
        <v>28</v>
      </c>
      <c r="L10" s="9" t="s">
        <v>59</v>
      </c>
      <c r="M10" s="9" t="s">
        <v>28</v>
      </c>
      <c r="N10" s="9" t="s">
        <v>28</v>
      </c>
      <c r="O10" s="9" t="s">
        <v>59</v>
      </c>
      <c r="P10" s="9" t="s">
        <v>28</v>
      </c>
      <c r="Q10" s="9" t="s">
        <v>59</v>
      </c>
      <c r="R10" s="9" t="s">
        <v>28</v>
      </c>
      <c r="S10" s="9" t="s">
        <v>59</v>
      </c>
      <c r="T10" s="9" t="s">
        <v>59</v>
      </c>
      <c r="U10" s="9" t="s">
        <v>28</v>
      </c>
      <c r="V10" s="9" t="s">
        <v>59</v>
      </c>
      <c r="W10" s="9" t="s">
        <v>59</v>
      </c>
      <c r="X10" s="9" t="s">
        <v>59</v>
      </c>
      <c r="Y10" s="9" t="s">
        <v>59</v>
      </c>
      <c r="Z10" s="9" t="s">
        <v>59</v>
      </c>
      <c r="AA10" s="9" t="s">
        <v>59</v>
      </c>
      <c r="AB10" s="9" t="s">
        <v>59</v>
      </c>
      <c r="AC10" s="9" t="s">
        <v>59</v>
      </c>
      <c r="AD10" s="9" t="s">
        <v>59</v>
      </c>
    </row>
    <row r="11" spans="1:30" ht="12.75">
      <c r="A11" s="11" t="s">
        <v>69</v>
      </c>
      <c r="B11" s="9" t="s">
        <v>59</v>
      </c>
      <c r="C11" s="9" t="s">
        <v>28</v>
      </c>
      <c r="D11" s="9" t="s">
        <v>28</v>
      </c>
      <c r="E11" s="9" t="s">
        <v>28</v>
      </c>
      <c r="F11" s="9" t="s">
        <v>59</v>
      </c>
      <c r="G11" s="9" t="s">
        <v>59</v>
      </c>
      <c r="H11" s="9" t="s">
        <v>59</v>
      </c>
      <c r="I11" s="9" t="s">
        <v>28</v>
      </c>
      <c r="J11" s="9" t="s">
        <v>59</v>
      </c>
      <c r="K11" s="9" t="s">
        <v>28</v>
      </c>
      <c r="L11" s="9" t="s">
        <v>59</v>
      </c>
      <c r="M11" s="9" t="s">
        <v>28</v>
      </c>
      <c r="N11" s="9" t="s">
        <v>28</v>
      </c>
      <c r="O11" s="9" t="s">
        <v>59</v>
      </c>
      <c r="P11" s="9" t="s">
        <v>28</v>
      </c>
      <c r="Q11" s="9" t="s">
        <v>59</v>
      </c>
      <c r="R11" s="9" t="s">
        <v>28</v>
      </c>
      <c r="S11" s="9" t="s">
        <v>59</v>
      </c>
      <c r="T11" s="9" t="s">
        <v>59</v>
      </c>
      <c r="U11" s="9" t="s">
        <v>28</v>
      </c>
      <c r="V11" s="9" t="s">
        <v>59</v>
      </c>
      <c r="W11" s="9" t="s">
        <v>59</v>
      </c>
      <c r="X11" s="9" t="s">
        <v>59</v>
      </c>
      <c r="Y11" s="9" t="s">
        <v>59</v>
      </c>
      <c r="Z11" s="9" t="s">
        <v>59</v>
      </c>
      <c r="AA11" s="9" t="s">
        <v>59</v>
      </c>
      <c r="AB11" s="9" t="s">
        <v>59</v>
      </c>
      <c r="AC11" s="9" t="s">
        <v>59</v>
      </c>
      <c r="AD11" s="9" t="s">
        <v>59</v>
      </c>
    </row>
    <row r="12" spans="1:30" ht="12.75">
      <c r="A12" s="11" t="s">
        <v>70</v>
      </c>
      <c r="B12" s="9" t="s">
        <v>59</v>
      </c>
      <c r="C12" s="9" t="s">
        <v>28</v>
      </c>
      <c r="D12" s="9" t="s">
        <v>28</v>
      </c>
      <c r="E12" s="9" t="s">
        <v>28</v>
      </c>
      <c r="F12" s="9" t="s">
        <v>59</v>
      </c>
      <c r="G12" s="9" t="s">
        <v>59</v>
      </c>
      <c r="H12" s="9" t="s">
        <v>59</v>
      </c>
      <c r="I12" s="9" t="s">
        <v>28</v>
      </c>
      <c r="J12" s="9" t="s">
        <v>59</v>
      </c>
      <c r="K12" s="9" t="s">
        <v>28</v>
      </c>
      <c r="L12" s="9" t="s">
        <v>59</v>
      </c>
      <c r="M12" s="9" t="s">
        <v>28</v>
      </c>
      <c r="N12" s="9" t="s">
        <v>28</v>
      </c>
      <c r="O12" s="9" t="s">
        <v>59</v>
      </c>
      <c r="P12" s="9" t="s">
        <v>28</v>
      </c>
      <c r="Q12" s="9" t="s">
        <v>59</v>
      </c>
      <c r="R12" s="9" t="s">
        <v>28</v>
      </c>
      <c r="S12" s="9" t="s">
        <v>59</v>
      </c>
      <c r="T12" s="9" t="s">
        <v>59</v>
      </c>
      <c r="U12" s="9" t="s">
        <v>28</v>
      </c>
      <c r="V12" s="9" t="s">
        <v>59</v>
      </c>
      <c r="W12" s="9" t="s">
        <v>59</v>
      </c>
      <c r="X12" s="9" t="s">
        <v>59</v>
      </c>
      <c r="Y12" s="9" t="s">
        <v>59</v>
      </c>
      <c r="Z12" s="9" t="s">
        <v>59</v>
      </c>
      <c r="AA12" s="9" t="s">
        <v>59</v>
      </c>
      <c r="AB12" s="9" t="s">
        <v>59</v>
      </c>
      <c r="AC12" s="9" t="s">
        <v>59</v>
      </c>
      <c r="AD12" s="9" t="s">
        <v>59</v>
      </c>
    </row>
    <row r="13" spans="1:30" ht="12.75">
      <c r="A13" s="11" t="s">
        <v>71</v>
      </c>
      <c r="B13" s="9" t="s">
        <v>59</v>
      </c>
      <c r="C13" s="9" t="s">
        <v>28</v>
      </c>
      <c r="D13" s="9" t="s">
        <v>28</v>
      </c>
      <c r="E13" s="9" t="s">
        <v>28</v>
      </c>
      <c r="F13" s="9" t="s">
        <v>59</v>
      </c>
      <c r="G13" s="9" t="s">
        <v>59</v>
      </c>
      <c r="H13" s="9" t="s">
        <v>59</v>
      </c>
      <c r="I13" s="9" t="s">
        <v>28</v>
      </c>
      <c r="J13" s="9" t="s">
        <v>59</v>
      </c>
      <c r="K13" s="9" t="s">
        <v>28</v>
      </c>
      <c r="L13" s="9" t="s">
        <v>59</v>
      </c>
      <c r="M13" s="9" t="s">
        <v>28</v>
      </c>
      <c r="N13" s="9" t="s">
        <v>28</v>
      </c>
      <c r="O13" s="9" t="s">
        <v>59</v>
      </c>
      <c r="P13" s="9" t="s">
        <v>28</v>
      </c>
      <c r="Q13" s="9" t="s">
        <v>59</v>
      </c>
      <c r="R13" s="9" t="s">
        <v>28</v>
      </c>
      <c r="S13" s="9" t="s">
        <v>59</v>
      </c>
      <c r="T13" s="9" t="s">
        <v>59</v>
      </c>
      <c r="U13" s="9" t="s">
        <v>28</v>
      </c>
      <c r="V13" s="9" t="s">
        <v>59</v>
      </c>
      <c r="W13" s="9" t="s">
        <v>59</v>
      </c>
      <c r="X13" s="9" t="s">
        <v>59</v>
      </c>
      <c r="Y13" s="9" t="s">
        <v>59</v>
      </c>
      <c r="Z13" s="9" t="s">
        <v>59</v>
      </c>
      <c r="AA13" s="9" t="s">
        <v>59</v>
      </c>
      <c r="AB13" s="9" t="s">
        <v>59</v>
      </c>
      <c r="AC13" s="9" t="s">
        <v>59</v>
      </c>
      <c r="AD13" s="9" t="s">
        <v>59</v>
      </c>
    </row>
    <row r="14" spans="1:30" ht="12.75">
      <c r="A14" s="11" t="s">
        <v>72</v>
      </c>
      <c r="B14" s="9" t="s">
        <v>59</v>
      </c>
      <c r="C14" s="9" t="s">
        <v>28</v>
      </c>
      <c r="D14" s="9" t="s">
        <v>28</v>
      </c>
      <c r="E14" s="9" t="s">
        <v>28</v>
      </c>
      <c r="F14" s="9" t="s">
        <v>59</v>
      </c>
      <c r="G14" s="9" t="s">
        <v>59</v>
      </c>
      <c r="H14" s="9" t="s">
        <v>59</v>
      </c>
      <c r="I14" s="9" t="s">
        <v>28</v>
      </c>
      <c r="J14" s="9" t="s">
        <v>59</v>
      </c>
      <c r="K14" s="9" t="s">
        <v>28</v>
      </c>
      <c r="L14" s="9" t="s">
        <v>59</v>
      </c>
      <c r="M14" s="9" t="s">
        <v>28</v>
      </c>
      <c r="N14" s="9" t="s">
        <v>28</v>
      </c>
      <c r="O14" s="9" t="s">
        <v>59</v>
      </c>
      <c r="P14" s="9" t="s">
        <v>28</v>
      </c>
      <c r="Q14" s="9" t="s">
        <v>59</v>
      </c>
      <c r="R14" s="9" t="s">
        <v>28</v>
      </c>
      <c r="S14" s="9" t="s">
        <v>59</v>
      </c>
      <c r="T14" s="9" t="s">
        <v>59</v>
      </c>
      <c r="U14" s="9" t="s">
        <v>28</v>
      </c>
      <c r="V14" s="9" t="s">
        <v>59</v>
      </c>
      <c r="W14" s="9" t="s">
        <v>59</v>
      </c>
      <c r="X14" s="9" t="s">
        <v>59</v>
      </c>
      <c r="Y14" s="9" t="s">
        <v>59</v>
      </c>
      <c r="Z14" s="9" t="s">
        <v>59</v>
      </c>
      <c r="AA14" s="9" t="s">
        <v>59</v>
      </c>
      <c r="AB14" s="9" t="s">
        <v>59</v>
      </c>
      <c r="AC14" s="9" t="s">
        <v>59</v>
      </c>
      <c r="AD14" s="9" t="s">
        <v>59</v>
      </c>
    </row>
    <row r="15" spans="1:30" ht="12.75">
      <c r="A15" s="11" t="s">
        <v>73</v>
      </c>
      <c r="B15" s="9" t="s">
        <v>59</v>
      </c>
      <c r="C15" s="9" t="s">
        <v>28</v>
      </c>
      <c r="D15" s="9" t="s">
        <v>28</v>
      </c>
      <c r="E15" s="9" t="s">
        <v>28</v>
      </c>
      <c r="F15" s="9" t="s">
        <v>59</v>
      </c>
      <c r="G15" s="9" t="s">
        <v>59</v>
      </c>
      <c r="H15" s="9" t="s">
        <v>59</v>
      </c>
      <c r="I15" s="9" t="s">
        <v>28</v>
      </c>
      <c r="J15" s="9" t="s">
        <v>59</v>
      </c>
      <c r="K15" s="9" t="s">
        <v>28</v>
      </c>
      <c r="L15" s="9" t="s">
        <v>59</v>
      </c>
      <c r="M15" s="9" t="s">
        <v>28</v>
      </c>
      <c r="N15" s="9" t="s">
        <v>28</v>
      </c>
      <c r="O15" s="9" t="s">
        <v>59</v>
      </c>
      <c r="P15" s="9" t="s">
        <v>28</v>
      </c>
      <c r="Q15" s="9" t="s">
        <v>59</v>
      </c>
      <c r="R15" s="9" t="s">
        <v>28</v>
      </c>
      <c r="S15" s="9" t="s">
        <v>59</v>
      </c>
      <c r="T15" s="9" t="s">
        <v>59</v>
      </c>
      <c r="U15" s="9" t="s">
        <v>28</v>
      </c>
      <c r="V15" s="9" t="s">
        <v>59</v>
      </c>
      <c r="W15" s="9" t="s">
        <v>59</v>
      </c>
      <c r="X15" s="9" t="s">
        <v>59</v>
      </c>
      <c r="Y15" s="9" t="s">
        <v>59</v>
      </c>
      <c r="Z15" s="9" t="s">
        <v>59</v>
      </c>
      <c r="AA15" s="9" t="s">
        <v>59</v>
      </c>
      <c r="AB15" s="9" t="s">
        <v>59</v>
      </c>
      <c r="AC15" s="9" t="s">
        <v>59</v>
      </c>
      <c r="AD15" s="9" t="s">
        <v>59</v>
      </c>
    </row>
    <row r="16" spans="1:30" ht="12.75">
      <c r="A16" s="11" t="s">
        <v>74</v>
      </c>
      <c r="B16" s="9" t="s">
        <v>59</v>
      </c>
      <c r="C16" s="9" t="s">
        <v>28</v>
      </c>
      <c r="D16" s="9" t="s">
        <v>28</v>
      </c>
      <c r="E16" s="9" t="s">
        <v>28</v>
      </c>
      <c r="F16" s="9" t="s">
        <v>59</v>
      </c>
      <c r="G16" s="9" t="s">
        <v>59</v>
      </c>
      <c r="H16" s="9" t="s">
        <v>59</v>
      </c>
      <c r="I16" s="9" t="s">
        <v>28</v>
      </c>
      <c r="J16" s="9" t="s">
        <v>59</v>
      </c>
      <c r="K16" s="9" t="s">
        <v>28</v>
      </c>
      <c r="L16" s="9" t="s">
        <v>59</v>
      </c>
      <c r="M16" s="9" t="s">
        <v>28</v>
      </c>
      <c r="N16" s="9" t="s">
        <v>28</v>
      </c>
      <c r="O16" s="9" t="s">
        <v>59</v>
      </c>
      <c r="P16" s="9" t="s">
        <v>28</v>
      </c>
      <c r="Q16" s="9" t="s">
        <v>59</v>
      </c>
      <c r="R16" s="9" t="s">
        <v>28</v>
      </c>
      <c r="S16" s="9" t="s">
        <v>59</v>
      </c>
      <c r="T16" s="9" t="s">
        <v>59</v>
      </c>
      <c r="U16" s="9" t="s">
        <v>28</v>
      </c>
      <c r="V16" s="9" t="s">
        <v>59</v>
      </c>
      <c r="W16" s="9" t="s">
        <v>59</v>
      </c>
      <c r="X16" s="9" t="s">
        <v>59</v>
      </c>
      <c r="Y16" s="9" t="s">
        <v>59</v>
      </c>
      <c r="Z16" s="9" t="s">
        <v>59</v>
      </c>
      <c r="AA16" s="9" t="s">
        <v>59</v>
      </c>
      <c r="AB16" s="9" t="s">
        <v>59</v>
      </c>
      <c r="AC16" s="9" t="s">
        <v>59</v>
      </c>
      <c r="AD16" s="9" t="s">
        <v>59</v>
      </c>
    </row>
    <row r="17" spans="1:30" ht="12.75">
      <c r="A17" s="11" t="s">
        <v>75</v>
      </c>
      <c r="B17" s="9" t="s">
        <v>59</v>
      </c>
      <c r="C17" s="9" t="s">
        <v>28</v>
      </c>
      <c r="D17" s="9" t="s">
        <v>28</v>
      </c>
      <c r="E17" s="9" t="s">
        <v>28</v>
      </c>
      <c r="F17" s="9" t="s">
        <v>59</v>
      </c>
      <c r="G17" s="9" t="s">
        <v>59</v>
      </c>
      <c r="H17" s="9" t="s">
        <v>59</v>
      </c>
      <c r="I17" s="9" t="s">
        <v>28</v>
      </c>
      <c r="J17" s="9" t="s">
        <v>59</v>
      </c>
      <c r="K17" s="9" t="s">
        <v>28</v>
      </c>
      <c r="L17" s="9" t="s">
        <v>59</v>
      </c>
      <c r="M17" s="9" t="s">
        <v>28</v>
      </c>
      <c r="N17" s="9" t="s">
        <v>28</v>
      </c>
      <c r="O17" s="9" t="s">
        <v>59</v>
      </c>
      <c r="P17" s="9" t="s">
        <v>28</v>
      </c>
      <c r="Q17" s="9" t="s">
        <v>59</v>
      </c>
      <c r="R17" s="9" t="s">
        <v>28</v>
      </c>
      <c r="S17" s="9" t="s">
        <v>59</v>
      </c>
      <c r="T17" s="9" t="s">
        <v>59</v>
      </c>
      <c r="U17" s="9" t="s">
        <v>28</v>
      </c>
      <c r="V17" s="9" t="s">
        <v>59</v>
      </c>
      <c r="W17" s="9" t="s">
        <v>59</v>
      </c>
      <c r="X17" s="9" t="s">
        <v>59</v>
      </c>
      <c r="Y17" s="9" t="s">
        <v>59</v>
      </c>
      <c r="Z17" s="9" t="s">
        <v>59</v>
      </c>
      <c r="AA17" s="9" t="s">
        <v>59</v>
      </c>
      <c r="AB17" s="9" t="s">
        <v>59</v>
      </c>
      <c r="AC17" s="9" t="s">
        <v>59</v>
      </c>
      <c r="AD17" s="9" t="s">
        <v>59</v>
      </c>
    </row>
    <row r="18" spans="1:30" ht="12.75">
      <c r="A18" s="11" t="str">
        <f>HYPERLINK("http://www.abs.gov.au/ausstats/subscriber.nsf/LookupAttach/3415.0Data+Cubes-26.07.1230/$File/34150DS0075_2009-10_AttCulturalVenues_Migrants.xls","Attendance at Selected Cultural Venues and Events 2009–10")</f>
        <v>Attendance at Selected Cultural Venues and Events 2009–10</v>
      </c>
      <c r="B18" s="9" t="s">
        <v>59</v>
      </c>
      <c r="C18" s="9" t="s">
        <v>28</v>
      </c>
      <c r="D18" s="9" t="s">
        <v>28</v>
      </c>
      <c r="E18" s="9" t="s">
        <v>28</v>
      </c>
      <c r="F18" s="9" t="s">
        <v>28</v>
      </c>
      <c r="G18" s="9" t="s">
        <v>28</v>
      </c>
      <c r="H18" s="9" t="s">
        <v>28</v>
      </c>
      <c r="I18" s="9" t="s">
        <v>28</v>
      </c>
      <c r="J18" s="9" t="s">
        <v>28</v>
      </c>
      <c r="K18" s="9" t="s">
        <v>28</v>
      </c>
      <c r="L18" s="9" t="s">
        <v>59</v>
      </c>
      <c r="M18" s="9" t="s">
        <v>28</v>
      </c>
      <c r="N18" s="9" t="s">
        <v>28</v>
      </c>
      <c r="O18" s="9" t="s">
        <v>28</v>
      </c>
      <c r="P18" s="9" t="s">
        <v>28</v>
      </c>
      <c r="Q18" s="9" t="s">
        <v>28</v>
      </c>
      <c r="R18" s="9" t="s">
        <v>28</v>
      </c>
      <c r="S18" s="9" t="s">
        <v>28</v>
      </c>
      <c r="T18" s="9" t="s">
        <v>28</v>
      </c>
      <c r="U18" s="9" t="s">
        <v>28</v>
      </c>
      <c r="V18" s="9" t="s">
        <v>28</v>
      </c>
      <c r="W18" s="9" t="s">
        <v>28</v>
      </c>
      <c r="X18" s="9" t="s">
        <v>28</v>
      </c>
      <c r="Y18" s="9" t="s">
        <v>28</v>
      </c>
      <c r="Z18" s="9" t="s">
        <v>28</v>
      </c>
      <c r="AA18" s="9" t="s">
        <v>59</v>
      </c>
      <c r="AB18" s="9" t="s">
        <v>59</v>
      </c>
      <c r="AC18" s="9" t="s">
        <v>59</v>
      </c>
      <c r="AD18" s="9" t="s">
        <v>59</v>
      </c>
    </row>
    <row r="19" spans="1:30" ht="12.75">
      <c r="A19" s="11" t="str">
        <f>HYPERLINK("http://www.abs.gov.au/ausstats/subscriber.nsf/LookupAttach/3415.0Data+Cubes-29.06.114/$File/34150DS0001_2005-06_AttCulturalVenues_Migrants.xls","Attendance at Selected Cultural Venues and Events 2005–06")</f>
        <v>Attendance at Selected Cultural Venues and Events 2005–06</v>
      </c>
      <c r="B19" s="9" t="s">
        <v>59</v>
      </c>
      <c r="C19" s="9" t="s">
        <v>28</v>
      </c>
      <c r="D19" s="9" t="s">
        <v>28</v>
      </c>
      <c r="E19" s="9" t="s">
        <v>28</v>
      </c>
      <c r="F19" s="9" t="s">
        <v>28</v>
      </c>
      <c r="G19" s="9" t="s">
        <v>28</v>
      </c>
      <c r="H19" s="9" t="s">
        <v>28</v>
      </c>
      <c r="I19" s="9" t="s">
        <v>28</v>
      </c>
      <c r="J19" s="9" t="s">
        <v>28</v>
      </c>
      <c r="K19" s="9" t="s">
        <v>28</v>
      </c>
      <c r="L19" s="9" t="s">
        <v>59</v>
      </c>
      <c r="M19" s="9" t="s">
        <v>28</v>
      </c>
      <c r="N19" s="9" t="s">
        <v>28</v>
      </c>
      <c r="O19" s="9" t="s">
        <v>28</v>
      </c>
      <c r="P19" s="9" t="s">
        <v>28</v>
      </c>
      <c r="Q19" s="9" t="s">
        <v>28</v>
      </c>
      <c r="R19" s="9" t="s">
        <v>28</v>
      </c>
      <c r="S19" s="9" t="s">
        <v>28</v>
      </c>
      <c r="T19" s="9" t="s">
        <v>28</v>
      </c>
      <c r="U19" s="9" t="s">
        <v>28</v>
      </c>
      <c r="V19" s="9" t="s">
        <v>28</v>
      </c>
      <c r="W19" s="9" t="s">
        <v>28</v>
      </c>
      <c r="X19" s="9" t="s">
        <v>28</v>
      </c>
      <c r="Y19" s="9" t="s">
        <v>28</v>
      </c>
      <c r="Z19" s="9" t="s">
        <v>28</v>
      </c>
      <c r="AA19" s="9" t="s">
        <v>59</v>
      </c>
      <c r="AB19" s="9" t="s">
        <v>59</v>
      </c>
      <c r="AC19" s="9" t="s">
        <v>59</v>
      </c>
      <c r="AD19" s="9" t="s">
        <v>59</v>
      </c>
    </row>
    <row r="20" spans="1:30" ht="12.75">
      <c r="A20" s="11" t="str">
        <f>HYPERLINK("http://www.abs.gov.au/ausstats/subscriber.nsf/LookupAttach/3301.0Data+Cubes-13.12.176/$File/33010Do006_2016.xls","Births 2016")</f>
        <v>Births 2016</v>
      </c>
      <c r="B20" s="9" t="s">
        <v>59</v>
      </c>
      <c r="C20" s="9" t="s">
        <v>59</v>
      </c>
      <c r="D20" s="9" t="s">
        <v>59</v>
      </c>
      <c r="E20" s="9" t="s">
        <v>28</v>
      </c>
      <c r="F20" s="9" t="s">
        <v>28</v>
      </c>
      <c r="G20" s="9" t="s">
        <v>28</v>
      </c>
      <c r="H20" s="9" t="s">
        <v>28</v>
      </c>
      <c r="I20" s="9" t="s">
        <v>28</v>
      </c>
      <c r="J20" s="9" t="s">
        <v>28</v>
      </c>
      <c r="K20" s="9" t="s">
        <v>28</v>
      </c>
      <c r="L20" s="9" t="s">
        <v>28</v>
      </c>
      <c r="M20" s="9" t="s">
        <v>28</v>
      </c>
      <c r="N20" s="9" t="s">
        <v>28</v>
      </c>
      <c r="O20" s="9" t="s">
        <v>28</v>
      </c>
      <c r="P20" s="9" t="s">
        <v>28</v>
      </c>
      <c r="Q20" s="9" t="s">
        <v>28</v>
      </c>
      <c r="R20" s="9" t="s">
        <v>28</v>
      </c>
      <c r="S20" s="9" t="s">
        <v>28</v>
      </c>
      <c r="T20" s="9" t="s">
        <v>28</v>
      </c>
      <c r="U20" s="9" t="s">
        <v>28</v>
      </c>
      <c r="V20" s="9" t="s">
        <v>28</v>
      </c>
      <c r="W20" s="9" t="s">
        <v>28</v>
      </c>
      <c r="X20" s="9" t="s">
        <v>28</v>
      </c>
      <c r="Y20" s="9" t="s">
        <v>28</v>
      </c>
      <c r="Z20" s="9" t="s">
        <v>28</v>
      </c>
      <c r="AA20" s="9" t="s">
        <v>59</v>
      </c>
      <c r="AB20" s="9" t="s">
        <v>28</v>
      </c>
      <c r="AC20" s="9" t="s">
        <v>28</v>
      </c>
      <c r="AD20" s="9" t="s">
        <v>28</v>
      </c>
    </row>
    <row r="21" spans="1:30" ht="12.75">
      <c r="A21" s="18" t="str">
        <f>HYPERLINK("http://www.abs.gov.au/ausstats/subscriber.nsf/LookupAttach/3301.0Data+Cubes-08.11.166/$File/33010Do006_2015.xls","Births 2015")</f>
        <v>Births 2015</v>
      </c>
      <c r="B21" s="9" t="s">
        <v>59</v>
      </c>
      <c r="C21" s="9" t="s">
        <v>59</v>
      </c>
      <c r="D21" s="9" t="s">
        <v>59</v>
      </c>
      <c r="E21" s="9" t="s">
        <v>28</v>
      </c>
      <c r="F21" s="9" t="s">
        <v>28</v>
      </c>
      <c r="G21" s="9" t="s">
        <v>28</v>
      </c>
      <c r="H21" s="9" t="s">
        <v>28</v>
      </c>
      <c r="I21" s="9" t="s">
        <v>28</v>
      </c>
      <c r="J21" s="9" t="s">
        <v>28</v>
      </c>
      <c r="K21" s="9" t="s">
        <v>28</v>
      </c>
      <c r="L21" s="9" t="s">
        <v>28</v>
      </c>
      <c r="M21" s="9" t="s">
        <v>28</v>
      </c>
      <c r="N21" s="9" t="s">
        <v>28</v>
      </c>
      <c r="O21" s="9" t="s">
        <v>28</v>
      </c>
      <c r="P21" s="9" t="s">
        <v>28</v>
      </c>
      <c r="Q21" s="9" t="s">
        <v>28</v>
      </c>
      <c r="R21" s="9" t="s">
        <v>28</v>
      </c>
      <c r="S21" s="9" t="s">
        <v>28</v>
      </c>
      <c r="T21" s="9" t="s">
        <v>28</v>
      </c>
      <c r="U21" s="9" t="s">
        <v>28</v>
      </c>
      <c r="V21" s="9" t="s">
        <v>28</v>
      </c>
      <c r="W21" s="9" t="s">
        <v>28</v>
      </c>
      <c r="X21" s="9" t="s">
        <v>28</v>
      </c>
      <c r="Y21" s="9" t="s">
        <v>28</v>
      </c>
      <c r="Z21" s="9" t="s">
        <v>28</v>
      </c>
      <c r="AA21" s="9" t="s">
        <v>59</v>
      </c>
      <c r="AB21" s="9" t="s">
        <v>28</v>
      </c>
      <c r="AC21" s="9" t="s">
        <v>28</v>
      </c>
      <c r="AD21" s="9" t="s">
        <v>28</v>
      </c>
    </row>
    <row r="22" spans="1:30" ht="12.75">
      <c r="A22" s="18" t="str">
        <f>HYPERLINK("http://www.abs.gov.au/ausstats/subscriber.nsf/LookupAttach/3301.0Data+Cubes-29.10.159/$File/33010Do009_2014.xls","Births 2014")</f>
        <v>Births 2014</v>
      </c>
      <c r="B22" s="9" t="s">
        <v>59</v>
      </c>
      <c r="C22" s="9" t="s">
        <v>59</v>
      </c>
      <c r="D22" s="9" t="s">
        <v>59</v>
      </c>
      <c r="E22" s="9" t="s">
        <v>28</v>
      </c>
      <c r="F22" s="9" t="s">
        <v>28</v>
      </c>
      <c r="G22" s="9" t="s">
        <v>28</v>
      </c>
      <c r="H22" s="9" t="s">
        <v>28</v>
      </c>
      <c r="I22" s="9" t="s">
        <v>28</v>
      </c>
      <c r="J22" s="9" t="s">
        <v>28</v>
      </c>
      <c r="K22" s="9" t="s">
        <v>28</v>
      </c>
      <c r="L22" s="9" t="s">
        <v>28</v>
      </c>
      <c r="M22" s="9" t="s">
        <v>28</v>
      </c>
      <c r="N22" s="9" t="s">
        <v>28</v>
      </c>
      <c r="O22" s="9" t="s">
        <v>28</v>
      </c>
      <c r="P22" s="9" t="s">
        <v>28</v>
      </c>
      <c r="Q22" s="9" t="s">
        <v>28</v>
      </c>
      <c r="R22" s="9" t="s">
        <v>28</v>
      </c>
      <c r="S22" s="9" t="s">
        <v>28</v>
      </c>
      <c r="T22" s="9" t="s">
        <v>28</v>
      </c>
      <c r="U22" s="9" t="s">
        <v>28</v>
      </c>
      <c r="V22" s="9" t="s">
        <v>28</v>
      </c>
      <c r="W22" s="9" t="s">
        <v>28</v>
      </c>
      <c r="X22" s="9" t="s">
        <v>28</v>
      </c>
      <c r="Y22" s="9" t="s">
        <v>28</v>
      </c>
      <c r="Z22" s="9" t="s">
        <v>28</v>
      </c>
      <c r="AA22" s="9" t="s">
        <v>59</v>
      </c>
      <c r="AB22" s="9" t="s">
        <v>28</v>
      </c>
      <c r="AC22" s="9" t="s">
        <v>28</v>
      </c>
      <c r="AD22" s="9" t="s">
        <v>28</v>
      </c>
    </row>
    <row r="23" spans="1:30" ht="12.75">
      <c r="A23" s="18" t="str">
        <f>HYPERLINK("http://www.abs.gov.au/ausstats/subscriber.nsf/LookupAttach/3415.0Data+Cubes-19.08.1541/$File/34150DS0081_2013_Births_Migrants.xls","Births 2013")</f>
        <v>Births 2013</v>
      </c>
      <c r="B23" s="9" t="s">
        <v>59</v>
      </c>
      <c r="C23" s="9" t="s">
        <v>59</v>
      </c>
      <c r="D23" s="9" t="s">
        <v>59</v>
      </c>
      <c r="E23" s="9" t="s">
        <v>28</v>
      </c>
      <c r="F23" s="9" t="s">
        <v>28</v>
      </c>
      <c r="G23" s="9" t="s">
        <v>28</v>
      </c>
      <c r="H23" s="9" t="s">
        <v>28</v>
      </c>
      <c r="I23" s="9" t="s">
        <v>28</v>
      </c>
      <c r="J23" s="9" t="s">
        <v>28</v>
      </c>
      <c r="K23" s="9" t="s">
        <v>28</v>
      </c>
      <c r="L23" s="9" t="s">
        <v>28</v>
      </c>
      <c r="M23" s="9" t="s">
        <v>28</v>
      </c>
      <c r="N23" s="9" t="s">
        <v>28</v>
      </c>
      <c r="O23" s="9" t="s">
        <v>28</v>
      </c>
      <c r="P23" s="9" t="s">
        <v>28</v>
      </c>
      <c r="Q23" s="9" t="s">
        <v>28</v>
      </c>
      <c r="R23" s="9" t="s">
        <v>28</v>
      </c>
      <c r="S23" s="9" t="s">
        <v>28</v>
      </c>
      <c r="T23" s="9" t="s">
        <v>28</v>
      </c>
      <c r="U23" s="9" t="s">
        <v>28</v>
      </c>
      <c r="V23" s="9" t="s">
        <v>28</v>
      </c>
      <c r="W23" s="9" t="s">
        <v>28</v>
      </c>
      <c r="X23" s="9" t="s">
        <v>28</v>
      </c>
      <c r="Y23" s="9" t="s">
        <v>28</v>
      </c>
      <c r="Z23" s="9" t="s">
        <v>28</v>
      </c>
      <c r="AA23" s="9" t="s">
        <v>59</v>
      </c>
      <c r="AB23" s="9" t="s">
        <v>28</v>
      </c>
      <c r="AC23" s="9" t="s">
        <v>28</v>
      </c>
      <c r="AD23" s="9" t="s">
        <v>28</v>
      </c>
    </row>
    <row r="24" spans="1:30" ht="12.75">
      <c r="A24" s="18" t="str">
        <f>HYPERLINK("http://www.abs.gov.au/ausstats/subscriber.nsf/LookupAttach/3415.0Data+Cubes-19.08.1542/$File/34150DS0080_2012_Births_Migrants.xls","Births 2012")</f>
        <v>Births 2012</v>
      </c>
      <c r="B24" s="9" t="s">
        <v>59</v>
      </c>
      <c r="C24" s="9" t="s">
        <v>59</v>
      </c>
      <c r="D24" s="9" t="s">
        <v>59</v>
      </c>
      <c r="E24" s="9" t="s">
        <v>28</v>
      </c>
      <c r="F24" s="9" t="s">
        <v>28</v>
      </c>
      <c r="G24" s="9" t="s">
        <v>28</v>
      </c>
      <c r="H24" s="9" t="s">
        <v>28</v>
      </c>
      <c r="I24" s="9" t="s">
        <v>28</v>
      </c>
      <c r="J24" s="9" t="s">
        <v>28</v>
      </c>
      <c r="K24" s="9" t="s">
        <v>28</v>
      </c>
      <c r="L24" s="9" t="s">
        <v>28</v>
      </c>
      <c r="M24" s="9" t="s">
        <v>28</v>
      </c>
      <c r="N24" s="9" t="s">
        <v>28</v>
      </c>
      <c r="O24" s="9" t="s">
        <v>28</v>
      </c>
      <c r="P24" s="9" t="s">
        <v>28</v>
      </c>
      <c r="Q24" s="9" t="s">
        <v>28</v>
      </c>
      <c r="R24" s="9" t="s">
        <v>28</v>
      </c>
      <c r="S24" s="9" t="s">
        <v>28</v>
      </c>
      <c r="T24" s="9" t="s">
        <v>28</v>
      </c>
      <c r="U24" s="9" t="s">
        <v>28</v>
      </c>
      <c r="V24" s="9" t="s">
        <v>28</v>
      </c>
      <c r="W24" s="9" t="s">
        <v>28</v>
      </c>
      <c r="X24" s="9" t="s">
        <v>28</v>
      </c>
      <c r="Y24" s="9" t="s">
        <v>28</v>
      </c>
      <c r="Z24" s="9" t="s">
        <v>28</v>
      </c>
      <c r="AA24" s="9" t="s">
        <v>59</v>
      </c>
      <c r="AB24" s="9" t="s">
        <v>28</v>
      </c>
      <c r="AC24" s="9" t="s">
        <v>28</v>
      </c>
      <c r="AD24" s="9" t="s">
        <v>28</v>
      </c>
    </row>
    <row r="25" spans="1:30" ht="12.75">
      <c r="A25" s="18" t="str">
        <f>HYPERLINK("http://www.abs.gov.au/ausstats/subscriber.nsf/LookupAttach/3415.0Data+Cubes-23.07.1340/$File/34150DS0077_2011_Births_Migrants.xls","Births 2011")</f>
        <v>Births 2011</v>
      </c>
      <c r="B25" s="9" t="s">
        <v>59</v>
      </c>
      <c r="C25" s="9" t="s">
        <v>59</v>
      </c>
      <c r="D25" s="9" t="s">
        <v>59</v>
      </c>
      <c r="E25" s="9" t="s">
        <v>28</v>
      </c>
      <c r="F25" s="9" t="s">
        <v>28</v>
      </c>
      <c r="G25" s="9" t="s">
        <v>28</v>
      </c>
      <c r="H25" s="9" t="s">
        <v>28</v>
      </c>
      <c r="I25" s="9" t="s">
        <v>28</v>
      </c>
      <c r="J25" s="9" t="s">
        <v>28</v>
      </c>
      <c r="K25" s="9" t="s">
        <v>28</v>
      </c>
      <c r="L25" s="9" t="s">
        <v>28</v>
      </c>
      <c r="M25" s="9" t="s">
        <v>28</v>
      </c>
      <c r="N25" s="9" t="s">
        <v>28</v>
      </c>
      <c r="O25" s="9" t="s">
        <v>28</v>
      </c>
      <c r="P25" s="9" t="s">
        <v>28</v>
      </c>
      <c r="Q25" s="9" t="s">
        <v>28</v>
      </c>
      <c r="R25" s="9" t="s">
        <v>28</v>
      </c>
      <c r="S25" s="9" t="s">
        <v>28</v>
      </c>
      <c r="T25" s="9" t="s">
        <v>28</v>
      </c>
      <c r="U25" s="9" t="s">
        <v>28</v>
      </c>
      <c r="V25" s="9" t="s">
        <v>28</v>
      </c>
      <c r="W25" s="9" t="s">
        <v>28</v>
      </c>
      <c r="X25" s="9" t="s">
        <v>28</v>
      </c>
      <c r="Y25" s="9" t="s">
        <v>28</v>
      </c>
      <c r="Z25" s="9" t="s">
        <v>28</v>
      </c>
      <c r="AA25" s="9" t="s">
        <v>59</v>
      </c>
      <c r="AB25" s="9" t="s">
        <v>28</v>
      </c>
      <c r="AC25" s="9" t="s">
        <v>28</v>
      </c>
      <c r="AD25" s="9" t="s">
        <v>28</v>
      </c>
    </row>
    <row r="26" spans="1:30" ht="12.75">
      <c r="A26" s="18" t="str">
        <f>HYPERLINK("http://www.abs.gov.au/ausstats/subscriber.nsf/LookupAttach/3415.0Data+Cubes-29.11.1140/$File/34150DS0066_2010_Births_Migrants.xls","Births 2010")</f>
        <v>Births 2010</v>
      </c>
      <c r="B26" s="9" t="s">
        <v>59</v>
      </c>
      <c r="C26" s="9" t="s">
        <v>59</v>
      </c>
      <c r="D26" s="9" t="s">
        <v>59</v>
      </c>
      <c r="E26" s="9" t="s">
        <v>28</v>
      </c>
      <c r="F26" s="9" t="s">
        <v>28</v>
      </c>
      <c r="G26" s="9" t="s">
        <v>28</v>
      </c>
      <c r="H26" s="9" t="s">
        <v>28</v>
      </c>
      <c r="I26" s="9" t="s">
        <v>28</v>
      </c>
      <c r="J26" s="9" t="s">
        <v>28</v>
      </c>
      <c r="K26" s="9" t="s">
        <v>28</v>
      </c>
      <c r="L26" s="9" t="s">
        <v>28</v>
      </c>
      <c r="M26" s="9" t="s">
        <v>28</v>
      </c>
      <c r="N26" s="9" t="s">
        <v>28</v>
      </c>
      <c r="O26" s="9" t="s">
        <v>28</v>
      </c>
      <c r="P26" s="9" t="s">
        <v>28</v>
      </c>
      <c r="Q26" s="9" t="s">
        <v>28</v>
      </c>
      <c r="R26" s="9" t="s">
        <v>28</v>
      </c>
      <c r="S26" s="9" t="s">
        <v>28</v>
      </c>
      <c r="T26" s="9" t="s">
        <v>28</v>
      </c>
      <c r="U26" s="9" t="s">
        <v>28</v>
      </c>
      <c r="V26" s="9" t="s">
        <v>28</v>
      </c>
      <c r="W26" s="9" t="s">
        <v>28</v>
      </c>
      <c r="X26" s="9" t="s">
        <v>28</v>
      </c>
      <c r="Y26" s="9" t="s">
        <v>28</v>
      </c>
      <c r="Z26" s="9" t="s">
        <v>28</v>
      </c>
      <c r="AA26" s="9" t="s">
        <v>59</v>
      </c>
      <c r="AB26" s="9" t="s">
        <v>28</v>
      </c>
      <c r="AC26" s="9" t="s">
        <v>28</v>
      </c>
      <c r="AD26" s="9" t="s">
        <v>28</v>
      </c>
    </row>
    <row r="27" spans="1:30" ht="12.75">
      <c r="A27" s="11" t="str">
        <f>HYPERLINK("http://www.abs.gov.au/ausstats/subscriber.nsf/LookupAttach/3415.0Data+Cubes-29.06.115/$File/34150DS0042_2009_Births_Migrants.xls","Births 2009")</f>
        <v>Births 2009</v>
      </c>
      <c r="B27" s="9" t="s">
        <v>59</v>
      </c>
      <c r="C27" s="9" t="s">
        <v>59</v>
      </c>
      <c r="D27" s="9" t="s">
        <v>59</v>
      </c>
      <c r="E27" s="9" t="s">
        <v>28</v>
      </c>
      <c r="F27" s="9" t="s">
        <v>28</v>
      </c>
      <c r="G27" s="9" t="s">
        <v>28</v>
      </c>
      <c r="H27" s="9" t="s">
        <v>28</v>
      </c>
      <c r="I27" s="9" t="s">
        <v>28</v>
      </c>
      <c r="J27" s="9" t="s">
        <v>28</v>
      </c>
      <c r="K27" s="9" t="s">
        <v>28</v>
      </c>
      <c r="L27" s="9" t="s">
        <v>28</v>
      </c>
      <c r="M27" s="9" t="s">
        <v>28</v>
      </c>
      <c r="N27" s="9" t="s">
        <v>28</v>
      </c>
      <c r="O27" s="9" t="s">
        <v>28</v>
      </c>
      <c r="P27" s="9" t="s">
        <v>28</v>
      </c>
      <c r="Q27" s="9" t="s">
        <v>28</v>
      </c>
      <c r="R27" s="9" t="s">
        <v>28</v>
      </c>
      <c r="S27" s="9" t="s">
        <v>28</v>
      </c>
      <c r="T27" s="9" t="s">
        <v>28</v>
      </c>
      <c r="U27" s="9" t="s">
        <v>28</v>
      </c>
      <c r="V27" s="9" t="s">
        <v>28</v>
      </c>
      <c r="W27" s="9" t="s">
        <v>28</v>
      </c>
      <c r="X27" s="9" t="s">
        <v>28</v>
      </c>
      <c r="Y27" s="9" t="s">
        <v>28</v>
      </c>
      <c r="Z27" s="9" t="s">
        <v>28</v>
      </c>
      <c r="AA27" s="9" t="s">
        <v>59</v>
      </c>
      <c r="AB27" s="9" t="s">
        <v>28</v>
      </c>
      <c r="AC27" s="9" t="s">
        <v>28</v>
      </c>
      <c r="AD27" s="9" t="s">
        <v>28</v>
      </c>
    </row>
    <row r="28" spans="1:30" ht="12.75">
      <c r="A28" s="11" t="str">
        <f>HYPERLINK("http://www.abs.gov.au/ausstats/subscriber.nsf/LookupAttach/3415.0Data+Cubes-29.06.116/$File/34150DS0041_2008_Births_Migrants.xls","Births 2008")</f>
        <v>Births 2008</v>
      </c>
      <c r="B28" s="9" t="s">
        <v>59</v>
      </c>
      <c r="C28" s="9" t="s">
        <v>59</v>
      </c>
      <c r="D28" s="9" t="s">
        <v>59</v>
      </c>
      <c r="E28" s="9" t="s">
        <v>28</v>
      </c>
      <c r="F28" s="9" t="s">
        <v>28</v>
      </c>
      <c r="G28" s="9" t="s">
        <v>28</v>
      </c>
      <c r="H28" s="9" t="s">
        <v>28</v>
      </c>
      <c r="I28" s="9" t="s">
        <v>28</v>
      </c>
      <c r="J28" s="9" t="s">
        <v>28</v>
      </c>
      <c r="K28" s="9" t="s">
        <v>28</v>
      </c>
      <c r="L28" s="9" t="s">
        <v>28</v>
      </c>
      <c r="M28" s="9" t="s">
        <v>28</v>
      </c>
      <c r="N28" s="9" t="s">
        <v>28</v>
      </c>
      <c r="O28" s="9" t="s">
        <v>28</v>
      </c>
      <c r="P28" s="9" t="s">
        <v>28</v>
      </c>
      <c r="Q28" s="9" t="s">
        <v>28</v>
      </c>
      <c r="R28" s="9" t="s">
        <v>28</v>
      </c>
      <c r="S28" s="9" t="s">
        <v>28</v>
      </c>
      <c r="T28" s="9" t="s">
        <v>28</v>
      </c>
      <c r="U28" s="9" t="s">
        <v>28</v>
      </c>
      <c r="V28" s="9" t="s">
        <v>28</v>
      </c>
      <c r="W28" s="9" t="s">
        <v>28</v>
      </c>
      <c r="X28" s="9" t="s">
        <v>28</v>
      </c>
      <c r="Y28" s="9" t="s">
        <v>28</v>
      </c>
      <c r="Z28" s="9" t="s">
        <v>28</v>
      </c>
      <c r="AA28" s="9" t="s">
        <v>59</v>
      </c>
      <c r="AB28" s="9" t="s">
        <v>28</v>
      </c>
      <c r="AC28" s="9" t="s">
        <v>28</v>
      </c>
      <c r="AD28" s="9" t="s">
        <v>28</v>
      </c>
    </row>
    <row r="29" spans="1:30" ht="12.75">
      <c r="A29" s="11" t="str">
        <f>HYPERLINK("http://www.abs.gov.au/ausstats/subscriber.nsf/LookupAttach/3415.0Data+Cubes-29.06.117/$File/34150DS0040_2007_Births_Migrants.xls","Births 2007")</f>
        <v>Births 2007</v>
      </c>
      <c r="B29" s="9" t="s">
        <v>59</v>
      </c>
      <c r="C29" s="9" t="s">
        <v>59</v>
      </c>
      <c r="D29" s="9" t="s">
        <v>59</v>
      </c>
      <c r="E29" s="9" t="s">
        <v>28</v>
      </c>
      <c r="F29" s="9" t="s">
        <v>28</v>
      </c>
      <c r="G29" s="9" t="s">
        <v>28</v>
      </c>
      <c r="H29" s="9" t="s">
        <v>28</v>
      </c>
      <c r="I29" s="9" t="s">
        <v>28</v>
      </c>
      <c r="J29" s="9" t="s">
        <v>28</v>
      </c>
      <c r="K29" s="9" t="s">
        <v>28</v>
      </c>
      <c r="L29" s="9" t="s">
        <v>28</v>
      </c>
      <c r="M29" s="9" t="s">
        <v>28</v>
      </c>
      <c r="N29" s="9" t="s">
        <v>28</v>
      </c>
      <c r="O29" s="9" t="s">
        <v>28</v>
      </c>
      <c r="P29" s="9" t="s">
        <v>28</v>
      </c>
      <c r="Q29" s="9" t="s">
        <v>28</v>
      </c>
      <c r="R29" s="9" t="s">
        <v>28</v>
      </c>
      <c r="S29" s="9" t="s">
        <v>28</v>
      </c>
      <c r="T29" s="9" t="s">
        <v>28</v>
      </c>
      <c r="U29" s="9" t="s">
        <v>28</v>
      </c>
      <c r="V29" s="9" t="s">
        <v>28</v>
      </c>
      <c r="W29" s="9" t="s">
        <v>28</v>
      </c>
      <c r="X29" s="9" t="s">
        <v>28</v>
      </c>
      <c r="Y29" s="9" t="s">
        <v>28</v>
      </c>
      <c r="Z29" s="9" t="s">
        <v>28</v>
      </c>
      <c r="AA29" s="9" t="s">
        <v>59</v>
      </c>
      <c r="AB29" s="9" t="s">
        <v>28</v>
      </c>
      <c r="AC29" s="9" t="s">
        <v>28</v>
      </c>
      <c r="AD29" s="9" t="s">
        <v>28</v>
      </c>
    </row>
    <row r="30" spans="1:30" ht="12.75">
      <c r="A30" s="11" t="str">
        <f>HYPERLINK("http://www.abs.gov.au/ausstats/subscriber.nsf/LookupAttach/3415.0Data+Cubes-29.06.118/$File/34150DS0021_2006_Births_Migrants.xls","Births 2006")</f>
        <v>Births 2006</v>
      </c>
      <c r="B30" s="9" t="s">
        <v>59</v>
      </c>
      <c r="C30" s="9" t="s">
        <v>59</v>
      </c>
      <c r="D30" s="9" t="s">
        <v>59</v>
      </c>
      <c r="E30" s="9" t="s">
        <v>28</v>
      </c>
      <c r="F30" s="9" t="s">
        <v>28</v>
      </c>
      <c r="G30" s="9" t="s">
        <v>28</v>
      </c>
      <c r="H30" s="9" t="s">
        <v>28</v>
      </c>
      <c r="I30" s="9" t="s">
        <v>28</v>
      </c>
      <c r="J30" s="9" t="s">
        <v>28</v>
      </c>
      <c r="K30" s="9" t="s">
        <v>28</v>
      </c>
      <c r="L30" s="9" t="s">
        <v>28</v>
      </c>
      <c r="M30" s="9" t="s">
        <v>28</v>
      </c>
      <c r="N30" s="9" t="s">
        <v>28</v>
      </c>
      <c r="O30" s="9" t="s">
        <v>28</v>
      </c>
      <c r="P30" s="9" t="s">
        <v>28</v>
      </c>
      <c r="Q30" s="9" t="s">
        <v>28</v>
      </c>
      <c r="R30" s="9" t="s">
        <v>28</v>
      </c>
      <c r="S30" s="9" t="s">
        <v>28</v>
      </c>
      <c r="T30" s="9" t="s">
        <v>28</v>
      </c>
      <c r="U30" s="9" t="s">
        <v>28</v>
      </c>
      <c r="V30" s="9" t="s">
        <v>28</v>
      </c>
      <c r="W30" s="9" t="s">
        <v>28</v>
      </c>
      <c r="X30" s="9" t="s">
        <v>28</v>
      </c>
      <c r="Y30" s="9" t="s">
        <v>28</v>
      </c>
      <c r="Z30" s="9" t="s">
        <v>28</v>
      </c>
      <c r="AA30" s="9" t="s">
        <v>59</v>
      </c>
      <c r="AB30" s="9" t="s">
        <v>28</v>
      </c>
      <c r="AC30" s="9" t="s">
        <v>28</v>
      </c>
      <c r="AD30" s="9" t="s">
        <v>28</v>
      </c>
    </row>
    <row r="31" spans="1:30" ht="12.75">
      <c r="A31" s="11" t="str">
        <f>HYPERLINK("http://www.abs.gov.au/ausstats/subscriber.nsf/LookupAttach/3415.0Data+Cubes-26.07.1250/$File/34150DS0074_2010_Causes of Death_Migrants.xls","Causes of Death 2010")</f>
        <v>Causes of Death 2010</v>
      </c>
      <c r="B31" s="9" t="s">
        <v>59</v>
      </c>
      <c r="C31" s="9" t="s">
        <v>28</v>
      </c>
      <c r="D31" s="9" t="s">
        <v>28</v>
      </c>
      <c r="E31" s="9" t="s">
        <v>28</v>
      </c>
      <c r="F31" s="9" t="s">
        <v>28</v>
      </c>
      <c r="G31" s="9" t="s">
        <v>28</v>
      </c>
      <c r="H31" s="9" t="s">
        <v>28</v>
      </c>
      <c r="I31" s="9" t="s">
        <v>28</v>
      </c>
      <c r="J31" s="9" t="s">
        <v>28</v>
      </c>
      <c r="K31" s="9" t="s">
        <v>28</v>
      </c>
      <c r="L31" s="9" t="s">
        <v>28</v>
      </c>
      <c r="M31" s="9" t="s">
        <v>28</v>
      </c>
      <c r="N31" s="9" t="s">
        <v>28</v>
      </c>
      <c r="O31" s="9" t="s">
        <v>28</v>
      </c>
      <c r="P31" s="9" t="s">
        <v>28</v>
      </c>
      <c r="Q31" s="9" t="s">
        <v>28</v>
      </c>
      <c r="R31" s="9" t="s">
        <v>28</v>
      </c>
      <c r="S31" s="9" t="s">
        <v>28</v>
      </c>
      <c r="T31" s="9" t="s">
        <v>28</v>
      </c>
      <c r="U31" s="9" t="s">
        <v>28</v>
      </c>
      <c r="V31" s="9" t="s">
        <v>28</v>
      </c>
      <c r="W31" s="9" t="s">
        <v>28</v>
      </c>
      <c r="X31" s="9" t="s">
        <v>28</v>
      </c>
      <c r="Y31" s="9" t="s">
        <v>28</v>
      </c>
      <c r="Z31" s="9" t="s">
        <v>28</v>
      </c>
      <c r="AA31" s="9" t="s">
        <v>59</v>
      </c>
      <c r="AB31" s="9" t="s">
        <v>28</v>
      </c>
      <c r="AC31" s="9" t="s">
        <v>28</v>
      </c>
      <c r="AD31" s="9" t="s">
        <v>28</v>
      </c>
    </row>
    <row r="32" spans="1:30" ht="12.75">
      <c r="A32" s="11" t="str">
        <f>HYPERLINK("http://www.abs.gov.au/ausstats/subscriber.nsf/LookupAttach/3415.0Data+Cubes-29.11.1150/$File/34150DS0063_2009_Causes of Death_Migrants.xls","Causes of Death 2009")</f>
        <v>Causes of Death 2009</v>
      </c>
      <c r="B32" s="9" t="s">
        <v>59</v>
      </c>
      <c r="C32" s="9" t="s">
        <v>28</v>
      </c>
      <c r="D32" s="9" t="s">
        <v>28</v>
      </c>
      <c r="E32" s="9" t="s">
        <v>28</v>
      </c>
      <c r="F32" s="9" t="s">
        <v>28</v>
      </c>
      <c r="G32" s="9" t="s">
        <v>28</v>
      </c>
      <c r="H32" s="9" t="s">
        <v>28</v>
      </c>
      <c r="I32" s="9" t="s">
        <v>28</v>
      </c>
      <c r="J32" s="9" t="s">
        <v>28</v>
      </c>
      <c r="K32" s="9" t="s">
        <v>28</v>
      </c>
      <c r="L32" s="9" t="s">
        <v>28</v>
      </c>
      <c r="M32" s="9" t="s">
        <v>28</v>
      </c>
      <c r="N32" s="9" t="s">
        <v>28</v>
      </c>
      <c r="O32" s="9" t="s">
        <v>28</v>
      </c>
      <c r="P32" s="9" t="s">
        <v>28</v>
      </c>
      <c r="Q32" s="9" t="s">
        <v>28</v>
      </c>
      <c r="R32" s="9" t="s">
        <v>28</v>
      </c>
      <c r="S32" s="9" t="s">
        <v>28</v>
      </c>
      <c r="T32" s="9" t="s">
        <v>28</v>
      </c>
      <c r="U32" s="9" t="s">
        <v>28</v>
      </c>
      <c r="V32" s="9" t="s">
        <v>28</v>
      </c>
      <c r="W32" s="9" t="s">
        <v>28</v>
      </c>
      <c r="X32" s="9" t="s">
        <v>28</v>
      </c>
      <c r="Y32" s="9" t="s">
        <v>28</v>
      </c>
      <c r="Z32" s="9" t="s">
        <v>28</v>
      </c>
      <c r="AA32" s="9" t="s">
        <v>59</v>
      </c>
      <c r="AB32" s="9" t="s">
        <v>28</v>
      </c>
      <c r="AC32" s="9" t="s">
        <v>28</v>
      </c>
      <c r="AD32" s="9" t="s">
        <v>28</v>
      </c>
    </row>
    <row r="33" spans="1:30" ht="12.75">
      <c r="A33" s="11" t="str">
        <f>HYPERLINK("http://www.abs.gov.au/ausstats/subscriber.nsf/LookupAttach/3415.0Data+Cubes-29.06.119/$File/34150DS0047_2008_Causes of Death_Migrants.xls","Causes of Death 2008")</f>
        <v>Causes of Death 2008</v>
      </c>
      <c r="B33" s="9" t="s">
        <v>59</v>
      </c>
      <c r="C33" s="9" t="s">
        <v>28</v>
      </c>
      <c r="D33" s="9" t="s">
        <v>28</v>
      </c>
      <c r="E33" s="9" t="s">
        <v>28</v>
      </c>
      <c r="F33" s="9" t="s">
        <v>28</v>
      </c>
      <c r="G33" s="9" t="s">
        <v>28</v>
      </c>
      <c r="H33" s="9" t="s">
        <v>28</v>
      </c>
      <c r="I33" s="9" t="s">
        <v>28</v>
      </c>
      <c r="J33" s="9" t="s">
        <v>28</v>
      </c>
      <c r="K33" s="9" t="s">
        <v>28</v>
      </c>
      <c r="L33" s="9" t="s">
        <v>28</v>
      </c>
      <c r="M33" s="9" t="s">
        <v>28</v>
      </c>
      <c r="N33" s="9" t="s">
        <v>28</v>
      </c>
      <c r="O33" s="9" t="s">
        <v>28</v>
      </c>
      <c r="P33" s="9" t="s">
        <v>28</v>
      </c>
      <c r="Q33" s="9" t="s">
        <v>28</v>
      </c>
      <c r="R33" s="9" t="s">
        <v>28</v>
      </c>
      <c r="S33" s="9" t="s">
        <v>28</v>
      </c>
      <c r="T33" s="9" t="s">
        <v>28</v>
      </c>
      <c r="U33" s="9" t="s">
        <v>28</v>
      </c>
      <c r="V33" s="9" t="s">
        <v>28</v>
      </c>
      <c r="W33" s="9" t="s">
        <v>28</v>
      </c>
      <c r="X33" s="9" t="s">
        <v>28</v>
      </c>
      <c r="Y33" s="9" t="s">
        <v>28</v>
      </c>
      <c r="Z33" s="9" t="s">
        <v>28</v>
      </c>
      <c r="AA33" s="9" t="s">
        <v>59</v>
      </c>
      <c r="AB33" s="9" t="s">
        <v>28</v>
      </c>
      <c r="AC33" s="9" t="s">
        <v>28</v>
      </c>
      <c r="AD33" s="9" t="s">
        <v>28</v>
      </c>
    </row>
    <row r="34" spans="1:30" ht="12.75">
      <c r="A34" s="11" t="str">
        <f>HYPERLINK("http://www.abs.gov.au/ausstats/subscriber.nsf/LookupAttach/3415.0Data+Cubes-29.06.1110/$File/34150DS0046_2007_Causes of Death_Migrants.xls","Causes of Death 2007")</f>
        <v>Causes of Death 2007</v>
      </c>
      <c r="B34" s="9" t="s">
        <v>59</v>
      </c>
      <c r="C34" s="9" t="s">
        <v>28</v>
      </c>
      <c r="D34" s="9" t="s">
        <v>28</v>
      </c>
      <c r="E34" s="9" t="s">
        <v>28</v>
      </c>
      <c r="F34" s="9" t="s">
        <v>28</v>
      </c>
      <c r="G34" s="9" t="s">
        <v>28</v>
      </c>
      <c r="H34" s="9" t="s">
        <v>28</v>
      </c>
      <c r="I34" s="9" t="s">
        <v>28</v>
      </c>
      <c r="J34" s="9" t="s">
        <v>28</v>
      </c>
      <c r="K34" s="9" t="s">
        <v>28</v>
      </c>
      <c r="L34" s="9" t="s">
        <v>28</v>
      </c>
      <c r="M34" s="9" t="s">
        <v>28</v>
      </c>
      <c r="N34" s="9" t="s">
        <v>28</v>
      </c>
      <c r="O34" s="9" t="s">
        <v>28</v>
      </c>
      <c r="P34" s="9" t="s">
        <v>28</v>
      </c>
      <c r="Q34" s="9" t="s">
        <v>28</v>
      </c>
      <c r="R34" s="9" t="s">
        <v>28</v>
      </c>
      <c r="S34" s="9" t="s">
        <v>28</v>
      </c>
      <c r="T34" s="9" t="s">
        <v>28</v>
      </c>
      <c r="U34" s="9" t="s">
        <v>28</v>
      </c>
      <c r="V34" s="9" t="s">
        <v>28</v>
      </c>
      <c r="W34" s="9" t="s">
        <v>28</v>
      </c>
      <c r="X34" s="9" t="s">
        <v>28</v>
      </c>
      <c r="Y34" s="9" t="s">
        <v>28</v>
      </c>
      <c r="Z34" s="9" t="s">
        <v>28</v>
      </c>
      <c r="AA34" s="9" t="s">
        <v>59</v>
      </c>
      <c r="AB34" s="9" t="s">
        <v>28</v>
      </c>
      <c r="AC34" s="9" t="s">
        <v>28</v>
      </c>
      <c r="AD34" s="9" t="s">
        <v>28</v>
      </c>
    </row>
    <row r="35" spans="1:30" ht="12.75">
      <c r="A35" s="11" t="str">
        <f>HYPERLINK("http://www.abs.gov.au/ausstats/subscriber.nsf/LookupAttach/3415.0Data+Cubes-29.06.1111/$File/34150DS0022_2006_Causes of Death_Migrants.xls","Causes of Death 2006")</f>
        <v>Causes of Death 2006</v>
      </c>
      <c r="B35" s="9" t="s">
        <v>59</v>
      </c>
      <c r="C35" s="9" t="s">
        <v>28</v>
      </c>
      <c r="D35" s="9" t="s">
        <v>28</v>
      </c>
      <c r="E35" s="9" t="s">
        <v>28</v>
      </c>
      <c r="F35" s="9" t="s">
        <v>28</v>
      </c>
      <c r="G35" s="9" t="s">
        <v>28</v>
      </c>
      <c r="H35" s="9" t="s">
        <v>28</v>
      </c>
      <c r="I35" s="9" t="s">
        <v>28</v>
      </c>
      <c r="J35" s="9" t="s">
        <v>28</v>
      </c>
      <c r="K35" s="9" t="s">
        <v>28</v>
      </c>
      <c r="L35" s="9" t="s">
        <v>28</v>
      </c>
      <c r="M35" s="9" t="s">
        <v>28</v>
      </c>
      <c r="N35" s="9" t="s">
        <v>28</v>
      </c>
      <c r="O35" s="9" t="s">
        <v>28</v>
      </c>
      <c r="P35" s="9" t="s">
        <v>28</v>
      </c>
      <c r="Q35" s="9" t="s">
        <v>28</v>
      </c>
      <c r="R35" s="9" t="s">
        <v>28</v>
      </c>
      <c r="S35" s="9" t="s">
        <v>28</v>
      </c>
      <c r="T35" s="9" t="s">
        <v>28</v>
      </c>
      <c r="U35" s="9" t="s">
        <v>28</v>
      </c>
      <c r="V35" s="9" t="s">
        <v>28</v>
      </c>
      <c r="W35" s="9" t="s">
        <v>28</v>
      </c>
      <c r="X35" s="9" t="s">
        <v>28</v>
      </c>
      <c r="Y35" s="9" t="s">
        <v>28</v>
      </c>
      <c r="Z35" s="9" t="s">
        <v>28</v>
      </c>
      <c r="AA35" s="9" t="s">
        <v>59</v>
      </c>
      <c r="AB35" s="9" t="s">
        <v>28</v>
      </c>
      <c r="AC35" s="9" t="s">
        <v>28</v>
      </c>
      <c r="AD35" s="9" t="s">
        <v>28</v>
      </c>
    </row>
    <row r="36" spans="1:30" ht="12.75">
      <c r="A36" s="11" t="str">
        <f>HYPERLINK("http://www.abs.gov.au/ausstats/subscriber.nsf/LookupAttach/3415.0Data+Cubes-29.06.1112/$File/34150DS002_2005_COD_Migrants.xls","Causes of Death 2005")</f>
        <v>Causes of Death 2005</v>
      </c>
      <c r="B36" s="9" t="s">
        <v>59</v>
      </c>
      <c r="C36" s="9" t="s">
        <v>28</v>
      </c>
      <c r="D36" s="9" t="s">
        <v>28</v>
      </c>
      <c r="E36" s="9" t="s">
        <v>28</v>
      </c>
      <c r="F36" s="9" t="s">
        <v>28</v>
      </c>
      <c r="G36" s="9" t="s">
        <v>28</v>
      </c>
      <c r="H36" s="9" t="s">
        <v>28</v>
      </c>
      <c r="I36" s="9" t="s">
        <v>28</v>
      </c>
      <c r="J36" s="9" t="s">
        <v>28</v>
      </c>
      <c r="K36" s="9" t="s">
        <v>28</v>
      </c>
      <c r="L36" s="9" t="s">
        <v>28</v>
      </c>
      <c r="M36" s="9" t="s">
        <v>28</v>
      </c>
      <c r="N36" s="9" t="s">
        <v>28</v>
      </c>
      <c r="O36" s="9" t="s">
        <v>28</v>
      </c>
      <c r="P36" s="9" t="s">
        <v>28</v>
      </c>
      <c r="Q36" s="9" t="s">
        <v>28</v>
      </c>
      <c r="R36" s="9" t="s">
        <v>28</v>
      </c>
      <c r="S36" s="9" t="s">
        <v>28</v>
      </c>
      <c r="T36" s="9" t="s">
        <v>28</v>
      </c>
      <c r="U36" s="9" t="s">
        <v>28</v>
      </c>
      <c r="V36" s="9" t="s">
        <v>28</v>
      </c>
      <c r="W36" s="9" t="s">
        <v>28</v>
      </c>
      <c r="X36" s="9" t="s">
        <v>28</v>
      </c>
      <c r="Y36" s="9" t="s">
        <v>28</v>
      </c>
      <c r="Z36" s="9" t="s">
        <v>28</v>
      </c>
      <c r="AA36" s="9" t="s">
        <v>59</v>
      </c>
      <c r="AB36" s="9" t="s">
        <v>59</v>
      </c>
      <c r="AC36" s="9" t="s">
        <v>28</v>
      </c>
      <c r="AD36" s="9" t="s">
        <v>28</v>
      </c>
    </row>
    <row r="37" spans="1:30" ht="12.75">
      <c r="A37" s="11" t="str">
        <f>HYPERLINK("http://www.abs.gov.au/ausstats/subscriber.nsf/LookupAttach/3415.0Data+Cubes-18.12.1755/$File/34150DS0090_2016_Census_Migrants.xls","Census of Population and Housing 2016")</f>
        <v>Census of Population and Housing 2016</v>
      </c>
      <c r="B37" s="9" t="s">
        <v>59</v>
      </c>
      <c r="C37" s="9" t="s">
        <v>59</v>
      </c>
      <c r="D37" s="9" t="s">
        <v>59</v>
      </c>
      <c r="E37" s="9" t="s">
        <v>28</v>
      </c>
      <c r="F37" s="9" t="s">
        <v>28</v>
      </c>
      <c r="G37" s="9" t="s">
        <v>28</v>
      </c>
      <c r="H37" s="9" t="s">
        <v>59</v>
      </c>
      <c r="I37" s="9" t="s">
        <v>28</v>
      </c>
      <c r="J37" s="9" t="s">
        <v>28</v>
      </c>
      <c r="K37" s="9" t="s">
        <v>28</v>
      </c>
      <c r="L37" s="9" t="s">
        <v>59</v>
      </c>
      <c r="M37" s="9" t="s">
        <v>28</v>
      </c>
      <c r="N37" s="9" t="s">
        <v>28</v>
      </c>
      <c r="O37" s="9" t="s">
        <v>59</v>
      </c>
      <c r="P37" s="9" t="s">
        <v>28</v>
      </c>
      <c r="Q37" s="9" t="s">
        <v>59</v>
      </c>
      <c r="R37" s="9" t="s">
        <v>28</v>
      </c>
      <c r="S37" s="9" t="s">
        <v>28</v>
      </c>
      <c r="T37" s="9" t="s">
        <v>59</v>
      </c>
      <c r="U37" s="9" t="s">
        <v>28</v>
      </c>
      <c r="V37" s="9" t="s">
        <v>59</v>
      </c>
      <c r="W37" s="9" t="s">
        <v>59</v>
      </c>
      <c r="X37" s="9" t="s">
        <v>28</v>
      </c>
      <c r="Y37" s="9" t="s">
        <v>28</v>
      </c>
      <c r="Z37" s="9" t="s">
        <v>28</v>
      </c>
      <c r="AA37" s="9" t="s">
        <v>59</v>
      </c>
      <c r="AB37" s="9" t="s">
        <v>59</v>
      </c>
      <c r="AC37" s="9" t="s">
        <v>59</v>
      </c>
      <c r="AD37" s="9" t="s">
        <v>59</v>
      </c>
    </row>
    <row r="38" spans="1:30" ht="12.75">
      <c r="A38" s="11" t="str">
        <f>HYPERLINK("http://www.abs.gov.au/ausstats/subscriber.nsf/LookupAttach/3415.0Data+Cubes-23.07.1360/$File/34150ds0076_2011_census_migrants.xls","Census of Population and Housing 2011")</f>
        <v>Census of Population and Housing 2011</v>
      </c>
      <c r="B38" s="9" t="s">
        <v>59</v>
      </c>
      <c r="C38" s="9" t="s">
        <v>28</v>
      </c>
      <c r="D38" s="9" t="s">
        <v>28</v>
      </c>
      <c r="E38" s="9" t="s">
        <v>28</v>
      </c>
      <c r="F38" s="9" t="s">
        <v>59</v>
      </c>
      <c r="G38" s="9" t="s">
        <v>59</v>
      </c>
      <c r="H38" s="9" t="s">
        <v>59</v>
      </c>
      <c r="I38" s="9" t="s">
        <v>28</v>
      </c>
      <c r="J38" s="9" t="s">
        <v>28</v>
      </c>
      <c r="K38" s="9" t="s">
        <v>28</v>
      </c>
      <c r="L38" s="9" t="s">
        <v>59</v>
      </c>
      <c r="M38" s="9" t="s">
        <v>28</v>
      </c>
      <c r="N38" s="9" t="s">
        <v>28</v>
      </c>
      <c r="O38" s="9" t="s">
        <v>59</v>
      </c>
      <c r="P38" s="9" t="s">
        <v>28</v>
      </c>
      <c r="Q38" s="9" t="s">
        <v>59</v>
      </c>
      <c r="R38" s="9" t="s">
        <v>28</v>
      </c>
      <c r="S38" s="9" t="s">
        <v>28</v>
      </c>
      <c r="T38" s="9" t="s">
        <v>59</v>
      </c>
      <c r="U38" s="9" t="s">
        <v>28</v>
      </c>
      <c r="V38" s="9" t="s">
        <v>59</v>
      </c>
      <c r="W38" s="9" t="s">
        <v>59</v>
      </c>
      <c r="X38" s="9" t="s">
        <v>28</v>
      </c>
      <c r="Y38" s="9" t="s">
        <v>28</v>
      </c>
      <c r="Z38" s="9" t="s">
        <v>28</v>
      </c>
      <c r="AA38" s="9" t="s">
        <v>59</v>
      </c>
      <c r="AB38" s="9" t="s">
        <v>59</v>
      </c>
      <c r="AC38" s="9" t="s">
        <v>59</v>
      </c>
      <c r="AD38" s="9" t="s">
        <v>59</v>
      </c>
    </row>
    <row r="39" spans="1:30" ht="12.75">
      <c r="A39" s="11" t="str">
        <f>HYPERLINK("http://www.abs.gov.au/ausstats/subscriber.nsf/LookupAttach/3415.0Data+Cubes-29.06.1113/$File/34150ds0018_2006_census_migrants.xls","Census of Population and Housing 2006")</f>
        <v>Census of Population and Housing 2006</v>
      </c>
      <c r="B39" s="9" t="s">
        <v>59</v>
      </c>
      <c r="C39" s="9" t="s">
        <v>28</v>
      </c>
      <c r="D39" s="9" t="s">
        <v>28</v>
      </c>
      <c r="E39" s="9" t="s">
        <v>28</v>
      </c>
      <c r="F39" s="9" t="s">
        <v>59</v>
      </c>
      <c r="G39" s="9" t="s">
        <v>59</v>
      </c>
      <c r="H39" s="9" t="s">
        <v>59</v>
      </c>
      <c r="I39" s="9" t="s">
        <v>28</v>
      </c>
      <c r="J39" s="9" t="s">
        <v>28</v>
      </c>
      <c r="K39" s="9" t="s">
        <v>28</v>
      </c>
      <c r="L39" s="9" t="s">
        <v>59</v>
      </c>
      <c r="M39" s="9" t="s">
        <v>28</v>
      </c>
      <c r="N39" s="9" t="s">
        <v>28</v>
      </c>
      <c r="O39" s="9" t="s">
        <v>59</v>
      </c>
      <c r="P39" s="9" t="s">
        <v>28</v>
      </c>
      <c r="Q39" s="9" t="s">
        <v>59</v>
      </c>
      <c r="R39" s="9" t="s">
        <v>28</v>
      </c>
      <c r="S39" s="9" t="s">
        <v>28</v>
      </c>
      <c r="T39" s="9" t="s">
        <v>59</v>
      </c>
      <c r="U39" s="9" t="s">
        <v>28</v>
      </c>
      <c r="V39" s="9" t="s">
        <v>59</v>
      </c>
      <c r="W39" s="9" t="s">
        <v>59</v>
      </c>
      <c r="X39" s="9" t="s">
        <v>28</v>
      </c>
      <c r="Y39" s="9" t="s">
        <v>28</v>
      </c>
      <c r="Z39" s="9" t="s">
        <v>28</v>
      </c>
      <c r="AA39" s="9" t="s">
        <v>59</v>
      </c>
      <c r="AB39" s="9" t="s">
        <v>59</v>
      </c>
      <c r="AC39" s="9" t="s">
        <v>59</v>
      </c>
      <c r="AD39" s="9" t="s">
        <v>59</v>
      </c>
    </row>
    <row r="40" spans="1:30" ht="12.75">
      <c r="A40" s="11" t="str">
        <f>HYPERLINK("http://www.abs.gov.au/ausstats/subscriber.nsf/LookupAttach/3415.0Data+Cubes-29.06.1114/$File/34150DS0017_2001_Census_Migrants.xls","Census of Population and Housing 2001")</f>
        <v>Census of Population and Housing 2001</v>
      </c>
      <c r="B40" s="9" t="s">
        <v>59</v>
      </c>
      <c r="C40" s="9" t="s">
        <v>28</v>
      </c>
      <c r="D40" s="9" t="s">
        <v>28</v>
      </c>
      <c r="E40" s="9" t="s">
        <v>28</v>
      </c>
      <c r="F40" s="9" t="s">
        <v>59</v>
      </c>
      <c r="G40" s="9" t="s">
        <v>59</v>
      </c>
      <c r="H40" s="9" t="s">
        <v>59</v>
      </c>
      <c r="I40" s="9" t="s">
        <v>28</v>
      </c>
      <c r="J40" s="9" t="s">
        <v>28</v>
      </c>
      <c r="K40" s="9" t="s">
        <v>28</v>
      </c>
      <c r="L40" s="9" t="s">
        <v>59</v>
      </c>
      <c r="M40" s="9" t="s">
        <v>28</v>
      </c>
      <c r="N40" s="9" t="s">
        <v>28</v>
      </c>
      <c r="O40" s="9" t="s">
        <v>59</v>
      </c>
      <c r="P40" s="9" t="s">
        <v>28</v>
      </c>
      <c r="Q40" s="9" t="s">
        <v>59</v>
      </c>
      <c r="R40" s="9" t="s">
        <v>28</v>
      </c>
      <c r="S40" s="9" t="s">
        <v>28</v>
      </c>
      <c r="T40" s="9" t="s">
        <v>59</v>
      </c>
      <c r="U40" s="9" t="s">
        <v>28</v>
      </c>
      <c r="V40" s="9" t="s">
        <v>59</v>
      </c>
      <c r="W40" s="9" t="s">
        <v>59</v>
      </c>
      <c r="X40" s="9" t="s">
        <v>28</v>
      </c>
      <c r="Y40" s="9" t="s">
        <v>28</v>
      </c>
      <c r="Z40" s="9" t="s">
        <v>28</v>
      </c>
      <c r="AA40" s="9" t="s">
        <v>59</v>
      </c>
      <c r="AB40" s="9" t="s">
        <v>59</v>
      </c>
      <c r="AC40" s="9" t="s">
        <v>59</v>
      </c>
      <c r="AD40" s="9" t="s">
        <v>59</v>
      </c>
    </row>
    <row r="41" spans="1:30" ht="12.75">
      <c r="A41" s="11" t="str">
        <f>HYPERLINK("http://www.abs.gov.au/AUSSTATS/subscriber.nsf/LookupAttach/6250.0Data+Cubes-14.06.171/$File/62500DO001_201611.xls"," Characteristics of Recent Migrants 2016")</f>
        <v> Characteristics of Recent Migrants 2016</v>
      </c>
      <c r="B41" s="9" t="s">
        <v>59</v>
      </c>
      <c r="C41" s="9" t="s">
        <v>28</v>
      </c>
      <c r="D41" s="9" t="s">
        <v>28</v>
      </c>
      <c r="E41" s="9" t="s">
        <v>28</v>
      </c>
      <c r="F41" s="9" t="s">
        <v>28</v>
      </c>
      <c r="G41" s="9" t="s">
        <v>28</v>
      </c>
      <c r="H41" s="9" t="s">
        <v>28</v>
      </c>
      <c r="I41" s="9" t="s">
        <v>28</v>
      </c>
      <c r="J41" s="9" t="s">
        <v>59</v>
      </c>
      <c r="K41" s="9" t="s">
        <v>28</v>
      </c>
      <c r="L41" s="9" t="s">
        <v>59</v>
      </c>
      <c r="M41" s="9" t="s">
        <v>59</v>
      </c>
      <c r="N41" s="9" t="s">
        <v>59</v>
      </c>
      <c r="O41" s="9" t="s">
        <v>59</v>
      </c>
      <c r="P41" s="9" t="s">
        <v>28</v>
      </c>
      <c r="Q41" s="9" t="s">
        <v>59</v>
      </c>
      <c r="R41" s="9" t="s">
        <v>28</v>
      </c>
      <c r="S41" s="9" t="s">
        <v>28</v>
      </c>
      <c r="T41" s="9" t="s">
        <v>59</v>
      </c>
      <c r="U41" s="9" t="s">
        <v>59</v>
      </c>
      <c r="V41" s="9" t="s">
        <v>28</v>
      </c>
      <c r="W41" s="9" t="s">
        <v>28</v>
      </c>
      <c r="X41" s="9" t="s">
        <v>59</v>
      </c>
      <c r="Y41" s="9" t="s">
        <v>59</v>
      </c>
      <c r="Z41" s="9" t="s">
        <v>28</v>
      </c>
      <c r="AA41" s="9" t="s">
        <v>59</v>
      </c>
      <c r="AB41" s="9" t="s">
        <v>59</v>
      </c>
      <c r="AC41" s="9" t="s">
        <v>59</v>
      </c>
      <c r="AD41" s="9" t="s">
        <v>59</v>
      </c>
    </row>
    <row r="42" spans="1:30" ht="12.75">
      <c r="A42" s="11" t="str">
        <f>HYPERLINK(" http://www.abs.gov.au/AUSSTATS/subscriber.nsf/LookupAttach/6250.0Data+Cubes-30.06.141/$File/62500DO001_201311.xls"," Characteristics of Recent Migrants 2013")</f>
        <v> Characteristics of Recent Migrants 2013</v>
      </c>
      <c r="B42" s="9" t="s">
        <v>59</v>
      </c>
      <c r="C42" s="9" t="s">
        <v>28</v>
      </c>
      <c r="D42" s="9" t="s">
        <v>28</v>
      </c>
      <c r="E42" s="9" t="s">
        <v>28</v>
      </c>
      <c r="F42" s="9" t="s">
        <v>28</v>
      </c>
      <c r="G42" s="9" t="s">
        <v>28</v>
      </c>
      <c r="H42" s="9" t="s">
        <v>28</v>
      </c>
      <c r="I42" s="9" t="s">
        <v>28</v>
      </c>
      <c r="J42" s="9" t="s">
        <v>59</v>
      </c>
      <c r="K42" s="9" t="s">
        <v>28</v>
      </c>
      <c r="L42" s="9" t="s">
        <v>59</v>
      </c>
      <c r="M42" s="9" t="s">
        <v>59</v>
      </c>
      <c r="N42" s="9" t="s">
        <v>59</v>
      </c>
      <c r="O42" s="9" t="s">
        <v>59</v>
      </c>
      <c r="P42" s="9" t="s">
        <v>28</v>
      </c>
      <c r="Q42" s="9" t="s">
        <v>59</v>
      </c>
      <c r="R42" s="9" t="s">
        <v>28</v>
      </c>
      <c r="S42" s="9" t="s">
        <v>28</v>
      </c>
      <c r="T42" s="9" t="s">
        <v>59</v>
      </c>
      <c r="U42" s="9" t="s">
        <v>59</v>
      </c>
      <c r="V42" s="9" t="s">
        <v>28</v>
      </c>
      <c r="W42" s="9" t="s">
        <v>28</v>
      </c>
      <c r="X42" s="9" t="s">
        <v>59</v>
      </c>
      <c r="Y42" s="9" t="s">
        <v>59</v>
      </c>
      <c r="Z42" s="9" t="s">
        <v>28</v>
      </c>
      <c r="AA42" s="9" t="s">
        <v>59</v>
      </c>
      <c r="AB42" s="9" t="s">
        <v>59</v>
      </c>
      <c r="AC42" s="9" t="s">
        <v>59</v>
      </c>
      <c r="AD42" s="9" t="s">
        <v>59</v>
      </c>
    </row>
    <row r="43" spans="1:30" ht="12.75">
      <c r="A43" s="11" t="str">
        <f>HYPERLINK("http://www.abs.gov.au/ausstats/subscriber.nsf/LookupAttach/6250.0Data+Cubes-03.06.111/$File/62500Do001_201011replacement.xls"," Characteristics of Recent Migrants 2010")</f>
        <v> Characteristics of Recent Migrants 2010</v>
      </c>
      <c r="B43" s="9" t="s">
        <v>59</v>
      </c>
      <c r="C43" s="9" t="s">
        <v>28</v>
      </c>
      <c r="D43" s="9" t="s">
        <v>28</v>
      </c>
      <c r="E43" s="9" t="s">
        <v>28</v>
      </c>
      <c r="F43" s="9" t="s">
        <v>28</v>
      </c>
      <c r="G43" s="9" t="s">
        <v>28</v>
      </c>
      <c r="H43" s="9" t="s">
        <v>28</v>
      </c>
      <c r="I43" s="9" t="s">
        <v>28</v>
      </c>
      <c r="J43" s="9" t="s">
        <v>59</v>
      </c>
      <c r="K43" s="9" t="s">
        <v>28</v>
      </c>
      <c r="L43" s="9" t="s">
        <v>59</v>
      </c>
      <c r="M43" s="9" t="s">
        <v>59</v>
      </c>
      <c r="N43" s="9" t="s">
        <v>59</v>
      </c>
      <c r="O43" s="9" t="s">
        <v>59</v>
      </c>
      <c r="P43" s="9" t="s">
        <v>28</v>
      </c>
      <c r="Q43" s="9" t="s">
        <v>59</v>
      </c>
      <c r="R43" s="9" t="s">
        <v>28</v>
      </c>
      <c r="S43" s="9" t="s">
        <v>28</v>
      </c>
      <c r="T43" s="9" t="s">
        <v>59</v>
      </c>
      <c r="U43" s="9" t="s">
        <v>59</v>
      </c>
      <c r="V43" s="9" t="s">
        <v>28</v>
      </c>
      <c r="W43" s="9" t="s">
        <v>28</v>
      </c>
      <c r="X43" s="9" t="s">
        <v>59</v>
      </c>
      <c r="Y43" s="9" t="s">
        <v>59</v>
      </c>
      <c r="Z43" s="9" t="s">
        <v>28</v>
      </c>
      <c r="AA43" s="9" t="s">
        <v>59</v>
      </c>
      <c r="AB43" s="9" t="s">
        <v>59</v>
      </c>
      <c r="AC43" s="9" t="s">
        <v>59</v>
      </c>
      <c r="AD43" s="9" t="s">
        <v>59</v>
      </c>
    </row>
    <row r="44" spans="1:30" ht="12.75">
      <c r="A44" s="11" t="str">
        <f>HYPERLINK("http://www.abs.gov.au/ausstats/subscriber.nsf/LookupAttach/3415.0Data+Cubes-29.06.1115/$File/34150DS0023_2005_Child_Care_Migrants.xls","Child Care 2005")</f>
        <v>Child Care 2005</v>
      </c>
      <c r="B44" s="9" t="s">
        <v>59</v>
      </c>
      <c r="C44" s="9" t="s">
        <v>28</v>
      </c>
      <c r="D44" s="9" t="s">
        <v>28</v>
      </c>
      <c r="E44" s="9" t="s">
        <v>28</v>
      </c>
      <c r="F44" s="9" t="s">
        <v>28</v>
      </c>
      <c r="G44" s="9" t="s">
        <v>28</v>
      </c>
      <c r="H44" s="9" t="s">
        <v>28</v>
      </c>
      <c r="I44" s="9" t="s">
        <v>28</v>
      </c>
      <c r="J44" s="9" t="s">
        <v>28</v>
      </c>
      <c r="K44" s="9" t="s">
        <v>28</v>
      </c>
      <c r="L44" s="9" t="s">
        <v>28</v>
      </c>
      <c r="M44" s="9" t="s">
        <v>28</v>
      </c>
      <c r="N44" s="9" t="s">
        <v>28</v>
      </c>
      <c r="O44" s="9" t="s">
        <v>28</v>
      </c>
      <c r="P44" s="9" t="s">
        <v>28</v>
      </c>
      <c r="Q44" s="9" t="s">
        <v>59</v>
      </c>
      <c r="R44" s="9" t="s">
        <v>59</v>
      </c>
      <c r="S44" s="9" t="s">
        <v>28</v>
      </c>
      <c r="T44" s="9" t="s">
        <v>28</v>
      </c>
      <c r="U44" s="9" t="s">
        <v>28</v>
      </c>
      <c r="V44" s="9" t="s">
        <v>28</v>
      </c>
      <c r="W44" s="9" t="s">
        <v>28</v>
      </c>
      <c r="X44" s="9" t="s">
        <v>28</v>
      </c>
      <c r="Y44" s="9" t="s">
        <v>28</v>
      </c>
      <c r="Z44" s="9" t="s">
        <v>28</v>
      </c>
      <c r="AA44" s="9" t="s">
        <v>59</v>
      </c>
      <c r="AB44" s="9" t="s">
        <v>28</v>
      </c>
      <c r="AC44" s="9" t="s">
        <v>28</v>
      </c>
      <c r="AD44" s="9" t="s">
        <v>28</v>
      </c>
    </row>
    <row r="45" spans="1:30" ht="12.75">
      <c r="A45" s="11" t="str">
        <f>HYPERLINK("http://www.abs.gov.au/ausstats/subscriber.nsf/LookupAttach/3415.0Data+Cubes-29.06.1116/$File/34150DS0025_2006_CPCLA_Migrants.xls","Children's Participation in Culture and Leisure Activities 2006")</f>
        <v>Children's Participation in Culture and Leisure Activities 2006</v>
      </c>
      <c r="B45" s="9" t="s">
        <v>59</v>
      </c>
      <c r="C45" s="9" t="s">
        <v>28</v>
      </c>
      <c r="D45" s="9" t="s">
        <v>28</v>
      </c>
      <c r="E45" s="9" t="s">
        <v>59</v>
      </c>
      <c r="F45" s="9" t="s">
        <v>28</v>
      </c>
      <c r="G45" s="9" t="s">
        <v>28</v>
      </c>
      <c r="H45" s="9" t="s">
        <v>28</v>
      </c>
      <c r="I45" s="9" t="s">
        <v>28</v>
      </c>
      <c r="J45" s="9" t="s">
        <v>28</v>
      </c>
      <c r="K45" s="9" t="s">
        <v>28</v>
      </c>
      <c r="L45" s="9" t="s">
        <v>28</v>
      </c>
      <c r="M45" s="9" t="s">
        <v>28</v>
      </c>
      <c r="N45" s="9" t="s">
        <v>28</v>
      </c>
      <c r="O45" s="9" t="s">
        <v>28</v>
      </c>
      <c r="P45" s="9" t="s">
        <v>28</v>
      </c>
      <c r="Q45" s="9" t="s">
        <v>28</v>
      </c>
      <c r="R45" s="9" t="s">
        <v>28</v>
      </c>
      <c r="S45" s="9" t="s">
        <v>28</v>
      </c>
      <c r="T45" s="9" t="s">
        <v>28</v>
      </c>
      <c r="U45" s="9" t="s">
        <v>28</v>
      </c>
      <c r="V45" s="9" t="s">
        <v>28</v>
      </c>
      <c r="W45" s="9" t="s">
        <v>28</v>
      </c>
      <c r="X45" s="9" t="s">
        <v>28</v>
      </c>
      <c r="Y45" s="9" t="s">
        <v>28</v>
      </c>
      <c r="Z45" s="9" t="s">
        <v>28</v>
      </c>
      <c r="AA45" s="9" t="s">
        <v>59</v>
      </c>
      <c r="AB45" s="9" t="s">
        <v>59</v>
      </c>
      <c r="AC45" s="9" t="s">
        <v>28</v>
      </c>
      <c r="AD45" s="9" t="s">
        <v>28</v>
      </c>
    </row>
    <row r="46" spans="1:30" ht="12.75">
      <c r="A46" s="11" t="str">
        <f>HYPERLINK("http://www.abs.gov.au/ausstats/subscriber.nsf/LookupAttach/3415.0Data+Cubes-26.07.1290/$File/34150DS0067_2010-11_Crime_Victimisation_migrants.xls","Crime Victimisation 2010-11")</f>
        <v>Crime Victimisation 2010-11</v>
      </c>
      <c r="B46" s="9" t="s">
        <v>59</v>
      </c>
      <c r="C46" s="9" t="s">
        <v>28</v>
      </c>
      <c r="D46" s="9" t="s">
        <v>28</v>
      </c>
      <c r="E46" s="9" t="s">
        <v>28</v>
      </c>
      <c r="F46" s="9" t="s">
        <v>28</v>
      </c>
      <c r="G46" s="9" t="s">
        <v>28</v>
      </c>
      <c r="H46" s="9" t="s">
        <v>28</v>
      </c>
      <c r="I46" s="9" t="s">
        <v>28</v>
      </c>
      <c r="J46" s="9" t="s">
        <v>28</v>
      </c>
      <c r="K46" s="9" t="s">
        <v>28</v>
      </c>
      <c r="L46" s="9" t="s">
        <v>59</v>
      </c>
      <c r="M46" s="9" t="s">
        <v>28</v>
      </c>
      <c r="N46" s="9" t="s">
        <v>28</v>
      </c>
      <c r="O46" s="9" t="s">
        <v>28</v>
      </c>
      <c r="P46" s="9" t="s">
        <v>28</v>
      </c>
      <c r="Q46" s="9" t="s">
        <v>28</v>
      </c>
      <c r="R46" s="9" t="s">
        <v>28</v>
      </c>
      <c r="S46" s="9" t="s">
        <v>28</v>
      </c>
      <c r="T46" s="9" t="s">
        <v>28</v>
      </c>
      <c r="U46" s="9" t="s">
        <v>28</v>
      </c>
      <c r="V46" s="9" t="s">
        <v>28</v>
      </c>
      <c r="W46" s="9" t="s">
        <v>28</v>
      </c>
      <c r="X46" s="9" t="s">
        <v>28</v>
      </c>
      <c r="Y46" s="9" t="s">
        <v>28</v>
      </c>
      <c r="Z46" s="9" t="s">
        <v>28</v>
      </c>
      <c r="AA46" s="9" t="s">
        <v>59</v>
      </c>
      <c r="AB46" s="9" t="s">
        <v>28</v>
      </c>
      <c r="AC46" s="9" t="s">
        <v>59</v>
      </c>
      <c r="AD46" s="9" t="s">
        <v>28</v>
      </c>
    </row>
    <row r="47" spans="1:30" ht="12.75">
      <c r="A47" s="11" t="str">
        <f>HYPERLINK("http://www.abs.gov.au/ausstats/subscriber.nsf/LookupAttach/3415.0Data+Cubes-29.11.1190/$File/34150DS0057_2009-10_Crime_Victimisation_migrants.xls","Crime Victimisation 2009-10")</f>
        <v>Crime Victimisation 2009-10</v>
      </c>
      <c r="B47" s="9" t="s">
        <v>59</v>
      </c>
      <c r="C47" s="9" t="s">
        <v>28</v>
      </c>
      <c r="D47" s="9" t="s">
        <v>28</v>
      </c>
      <c r="E47" s="9" t="s">
        <v>28</v>
      </c>
      <c r="F47" s="9" t="s">
        <v>28</v>
      </c>
      <c r="G47" s="9" t="s">
        <v>28</v>
      </c>
      <c r="H47" s="9" t="s">
        <v>28</v>
      </c>
      <c r="I47" s="9" t="s">
        <v>28</v>
      </c>
      <c r="J47" s="9" t="s">
        <v>28</v>
      </c>
      <c r="K47" s="9" t="s">
        <v>28</v>
      </c>
      <c r="L47" s="9" t="s">
        <v>59</v>
      </c>
      <c r="M47" s="9" t="s">
        <v>28</v>
      </c>
      <c r="N47" s="9" t="s">
        <v>28</v>
      </c>
      <c r="O47" s="9" t="s">
        <v>28</v>
      </c>
      <c r="P47" s="9" t="s">
        <v>28</v>
      </c>
      <c r="Q47" s="9" t="s">
        <v>28</v>
      </c>
      <c r="R47" s="9" t="s">
        <v>28</v>
      </c>
      <c r="S47" s="9" t="s">
        <v>28</v>
      </c>
      <c r="T47" s="9" t="s">
        <v>28</v>
      </c>
      <c r="U47" s="9" t="s">
        <v>28</v>
      </c>
      <c r="V47" s="9" t="s">
        <v>28</v>
      </c>
      <c r="W47" s="9" t="s">
        <v>28</v>
      </c>
      <c r="X47" s="9" t="s">
        <v>28</v>
      </c>
      <c r="Y47" s="9" t="s">
        <v>28</v>
      </c>
      <c r="Z47" s="9" t="s">
        <v>28</v>
      </c>
      <c r="AA47" s="9" t="s">
        <v>59</v>
      </c>
      <c r="AB47" s="9" t="s">
        <v>28</v>
      </c>
      <c r="AC47" s="9" t="s">
        <v>59</v>
      </c>
      <c r="AD47" s="9" t="s">
        <v>28</v>
      </c>
    </row>
    <row r="48" spans="1:30" ht="12.75">
      <c r="A48" s="11" t="str">
        <f>HYPERLINK("http://www.abs.gov.au/ausstats/subscriber.nsf/LookupAttach/3415.0Data+Cubes-29.11.11100/$File/34150DS0064_2008-09_Crime_Victimisation_migrants.xls","Crime Victimisation 2008-09")</f>
        <v>Crime Victimisation 2008-09</v>
      </c>
      <c r="B48" s="9" t="s">
        <v>59</v>
      </c>
      <c r="C48" s="9" t="s">
        <v>28</v>
      </c>
      <c r="D48" s="9" t="s">
        <v>28</v>
      </c>
      <c r="E48" s="9" t="s">
        <v>28</v>
      </c>
      <c r="F48" s="9" t="s">
        <v>28</v>
      </c>
      <c r="G48" s="9" t="s">
        <v>28</v>
      </c>
      <c r="H48" s="9" t="s">
        <v>28</v>
      </c>
      <c r="I48" s="9" t="s">
        <v>28</v>
      </c>
      <c r="J48" s="9" t="s">
        <v>28</v>
      </c>
      <c r="K48" s="9" t="s">
        <v>28</v>
      </c>
      <c r="L48" s="9" t="s">
        <v>59</v>
      </c>
      <c r="M48" s="9" t="s">
        <v>28</v>
      </c>
      <c r="N48" s="9" t="s">
        <v>28</v>
      </c>
      <c r="O48" s="9" t="s">
        <v>28</v>
      </c>
      <c r="P48" s="9" t="s">
        <v>28</v>
      </c>
      <c r="Q48" s="9" t="s">
        <v>28</v>
      </c>
      <c r="R48" s="9" t="s">
        <v>28</v>
      </c>
      <c r="S48" s="9" t="s">
        <v>28</v>
      </c>
      <c r="T48" s="9" t="s">
        <v>28</v>
      </c>
      <c r="U48" s="9" t="s">
        <v>28</v>
      </c>
      <c r="V48" s="9" t="s">
        <v>28</v>
      </c>
      <c r="W48" s="9" t="s">
        <v>28</v>
      </c>
      <c r="X48" s="9" t="s">
        <v>28</v>
      </c>
      <c r="Y48" s="9" t="s">
        <v>28</v>
      </c>
      <c r="Z48" s="9" t="s">
        <v>28</v>
      </c>
      <c r="AA48" s="9" t="s">
        <v>59</v>
      </c>
      <c r="AB48" s="9" t="s">
        <v>28</v>
      </c>
      <c r="AC48" s="9" t="s">
        <v>59</v>
      </c>
      <c r="AD48" s="9" t="s">
        <v>28</v>
      </c>
    </row>
    <row r="49" spans="1:30" ht="12.75">
      <c r="A49" s="11" t="str">
        <f>HYPERLINK("http://www.abs.gov.au/ausstats/subscriber.nsf/LookupAttach/3415.0Data+Cubes-29.06.1117/$File/34150DS0003_2005_CSS_Migrants.xls","Crime and Safety 2005")</f>
        <v>Crime and Safety 2005</v>
      </c>
      <c r="B49" s="9" t="s">
        <v>59</v>
      </c>
      <c r="C49" s="9" t="s">
        <v>28</v>
      </c>
      <c r="D49" s="9" t="s">
        <v>28</v>
      </c>
      <c r="E49" s="9" t="s">
        <v>28</v>
      </c>
      <c r="F49" s="9" t="s">
        <v>28</v>
      </c>
      <c r="G49" s="9" t="s">
        <v>28</v>
      </c>
      <c r="H49" s="9" t="s">
        <v>28</v>
      </c>
      <c r="I49" s="9" t="s">
        <v>28</v>
      </c>
      <c r="J49" s="9" t="s">
        <v>28</v>
      </c>
      <c r="K49" s="9" t="s">
        <v>28</v>
      </c>
      <c r="L49" s="9" t="s">
        <v>59</v>
      </c>
      <c r="M49" s="9" t="s">
        <v>28</v>
      </c>
      <c r="N49" s="9" t="s">
        <v>28</v>
      </c>
      <c r="O49" s="9" t="s">
        <v>28</v>
      </c>
      <c r="P49" s="9" t="s">
        <v>28</v>
      </c>
      <c r="Q49" s="9" t="s">
        <v>28</v>
      </c>
      <c r="R49" s="9" t="s">
        <v>28</v>
      </c>
      <c r="S49" s="9" t="s">
        <v>28</v>
      </c>
      <c r="T49" s="9" t="s">
        <v>28</v>
      </c>
      <c r="U49" s="9" t="s">
        <v>28</v>
      </c>
      <c r="V49" s="9" t="s">
        <v>28</v>
      </c>
      <c r="W49" s="9" t="s">
        <v>28</v>
      </c>
      <c r="X49" s="9" t="s">
        <v>28</v>
      </c>
      <c r="Y49" s="9" t="s">
        <v>28</v>
      </c>
      <c r="Z49" s="9" t="s">
        <v>28</v>
      </c>
      <c r="AA49" s="9" t="s">
        <v>59</v>
      </c>
      <c r="AB49" s="9" t="s">
        <v>28</v>
      </c>
      <c r="AC49" s="9" t="s">
        <v>59</v>
      </c>
      <c r="AD49" s="9" t="s">
        <v>28</v>
      </c>
    </row>
    <row r="50" spans="1:30" ht="12.75">
      <c r="A50" s="25" t="s">
        <v>98</v>
      </c>
      <c r="B50" s="9" t="s">
        <v>59</v>
      </c>
      <c r="C50" s="9" t="s">
        <v>28</v>
      </c>
      <c r="D50" s="9" t="s">
        <v>28</v>
      </c>
      <c r="E50" s="9" t="s">
        <v>28</v>
      </c>
      <c r="F50" s="9" t="s">
        <v>59</v>
      </c>
      <c r="G50" s="9" t="s">
        <v>59</v>
      </c>
      <c r="H50" s="9" t="s">
        <v>59</v>
      </c>
      <c r="I50" s="9" t="s">
        <v>28</v>
      </c>
      <c r="J50" s="9" t="s">
        <v>28</v>
      </c>
      <c r="K50" s="9" t="s">
        <v>28</v>
      </c>
      <c r="L50" s="9" t="s">
        <v>59</v>
      </c>
      <c r="M50" s="9" t="s">
        <v>28</v>
      </c>
      <c r="N50" s="9" t="s">
        <v>28</v>
      </c>
      <c r="O50" s="9" t="s">
        <v>59</v>
      </c>
      <c r="P50" s="9" t="s">
        <v>28</v>
      </c>
      <c r="Q50" s="9" t="s">
        <v>59</v>
      </c>
      <c r="R50" s="9" t="s">
        <v>59</v>
      </c>
      <c r="S50" s="9" t="s">
        <v>59</v>
      </c>
      <c r="T50" s="9" t="s">
        <v>59</v>
      </c>
      <c r="U50" s="9" t="s">
        <v>28</v>
      </c>
      <c r="V50" s="9" t="s">
        <v>59</v>
      </c>
      <c r="W50" s="9" t="s">
        <v>59</v>
      </c>
      <c r="X50" s="9" t="s">
        <v>28</v>
      </c>
      <c r="Y50" s="9" t="s">
        <v>28</v>
      </c>
      <c r="Z50" s="9" t="s">
        <v>28</v>
      </c>
      <c r="AA50" s="9" t="s">
        <v>59</v>
      </c>
      <c r="AB50" s="9" t="s">
        <v>59</v>
      </c>
      <c r="AC50" s="9" t="s">
        <v>59</v>
      </c>
      <c r="AD50" s="9" t="s">
        <v>59</v>
      </c>
    </row>
    <row r="51" spans="1:30" ht="12.75">
      <c r="A51" s="11" t="s">
        <v>99</v>
      </c>
      <c r="B51" s="9" t="s">
        <v>59</v>
      </c>
      <c r="C51" s="9" t="s">
        <v>28</v>
      </c>
      <c r="D51" s="9" t="s">
        <v>28</v>
      </c>
      <c r="E51" s="9" t="s">
        <v>28</v>
      </c>
      <c r="F51" s="9" t="s">
        <v>59</v>
      </c>
      <c r="G51" s="9" t="s">
        <v>59</v>
      </c>
      <c r="H51" s="9" t="s">
        <v>59</v>
      </c>
      <c r="I51" s="9" t="s">
        <v>28</v>
      </c>
      <c r="J51" s="9" t="s">
        <v>28</v>
      </c>
      <c r="K51" s="9" t="s">
        <v>28</v>
      </c>
      <c r="L51" s="9" t="s">
        <v>59</v>
      </c>
      <c r="M51" s="9" t="s">
        <v>28</v>
      </c>
      <c r="N51" s="9" t="s">
        <v>28</v>
      </c>
      <c r="O51" s="9" t="s">
        <v>59</v>
      </c>
      <c r="P51" s="9" t="s">
        <v>28</v>
      </c>
      <c r="Q51" s="9" t="s">
        <v>59</v>
      </c>
      <c r="R51" s="9" t="s">
        <v>59</v>
      </c>
      <c r="S51" s="9" t="s">
        <v>59</v>
      </c>
      <c r="T51" s="9" t="s">
        <v>59</v>
      </c>
      <c r="U51" s="9" t="s">
        <v>28</v>
      </c>
      <c r="V51" s="9" t="s">
        <v>59</v>
      </c>
      <c r="W51" s="9" t="s">
        <v>59</v>
      </c>
      <c r="X51" s="9" t="s">
        <v>28</v>
      </c>
      <c r="Y51" s="9" t="s">
        <v>28</v>
      </c>
      <c r="Z51" s="9" t="s">
        <v>28</v>
      </c>
      <c r="AA51" s="9" t="s">
        <v>59</v>
      </c>
      <c r="AB51" s="9" t="s">
        <v>59</v>
      </c>
      <c r="AC51" s="9" t="s">
        <v>59</v>
      </c>
      <c r="AD51" s="9" t="s">
        <v>59</v>
      </c>
    </row>
    <row r="52" spans="1:30" ht="12.75">
      <c r="A52" s="11" t="s">
        <v>100</v>
      </c>
      <c r="B52" s="9" t="s">
        <v>59</v>
      </c>
      <c r="C52" s="9" t="s">
        <v>28</v>
      </c>
      <c r="D52" s="9" t="s">
        <v>28</v>
      </c>
      <c r="E52" s="9" t="s">
        <v>28</v>
      </c>
      <c r="F52" s="9" t="s">
        <v>59</v>
      </c>
      <c r="G52" s="9" t="s">
        <v>59</v>
      </c>
      <c r="H52" s="9" t="s">
        <v>59</v>
      </c>
      <c r="I52" s="9" t="s">
        <v>28</v>
      </c>
      <c r="J52" s="9" t="s">
        <v>28</v>
      </c>
      <c r="K52" s="9" t="s">
        <v>28</v>
      </c>
      <c r="L52" s="9" t="s">
        <v>59</v>
      </c>
      <c r="M52" s="9" t="s">
        <v>28</v>
      </c>
      <c r="N52" s="9" t="s">
        <v>28</v>
      </c>
      <c r="O52" s="9" t="s">
        <v>59</v>
      </c>
      <c r="P52" s="9" t="s">
        <v>28</v>
      </c>
      <c r="Q52" s="9" t="s">
        <v>59</v>
      </c>
      <c r="R52" s="9" t="s">
        <v>59</v>
      </c>
      <c r="S52" s="9" t="s">
        <v>59</v>
      </c>
      <c r="T52" s="9" t="s">
        <v>59</v>
      </c>
      <c r="U52" s="9" t="s">
        <v>28</v>
      </c>
      <c r="V52" s="9" t="s">
        <v>59</v>
      </c>
      <c r="W52" s="9" t="s">
        <v>59</v>
      </c>
      <c r="X52" s="9" t="s">
        <v>28</v>
      </c>
      <c r="Y52" s="9" t="s">
        <v>28</v>
      </c>
      <c r="Z52" s="9" t="s">
        <v>28</v>
      </c>
      <c r="AA52" s="9" t="s">
        <v>59</v>
      </c>
      <c r="AB52" s="9" t="s">
        <v>59</v>
      </c>
      <c r="AC52" s="9" t="s">
        <v>59</v>
      </c>
      <c r="AD52" s="9" t="s">
        <v>59</v>
      </c>
    </row>
    <row r="53" spans="1:30" ht="12.75">
      <c r="A53" s="11" t="s">
        <v>101</v>
      </c>
      <c r="B53" s="9" t="s">
        <v>59</v>
      </c>
      <c r="C53" s="9" t="s">
        <v>28</v>
      </c>
      <c r="D53" s="9" t="s">
        <v>28</v>
      </c>
      <c r="E53" s="9" t="s">
        <v>28</v>
      </c>
      <c r="F53" s="9" t="s">
        <v>59</v>
      </c>
      <c r="G53" s="9" t="s">
        <v>59</v>
      </c>
      <c r="H53" s="9" t="s">
        <v>59</v>
      </c>
      <c r="I53" s="9" t="s">
        <v>28</v>
      </c>
      <c r="J53" s="9" t="s">
        <v>28</v>
      </c>
      <c r="K53" s="9" t="s">
        <v>28</v>
      </c>
      <c r="L53" s="9" t="s">
        <v>59</v>
      </c>
      <c r="M53" s="9" t="s">
        <v>28</v>
      </c>
      <c r="N53" s="9" t="s">
        <v>28</v>
      </c>
      <c r="O53" s="9" t="s">
        <v>59</v>
      </c>
      <c r="P53" s="9" t="s">
        <v>28</v>
      </c>
      <c r="Q53" s="9" t="s">
        <v>59</v>
      </c>
      <c r="R53" s="9" t="s">
        <v>59</v>
      </c>
      <c r="S53" s="9" t="s">
        <v>59</v>
      </c>
      <c r="T53" s="9" t="s">
        <v>59</v>
      </c>
      <c r="U53" s="9" t="s">
        <v>28</v>
      </c>
      <c r="V53" s="9" t="s">
        <v>59</v>
      </c>
      <c r="W53" s="9" t="s">
        <v>59</v>
      </c>
      <c r="X53" s="9" t="s">
        <v>28</v>
      </c>
      <c r="Y53" s="9" t="s">
        <v>28</v>
      </c>
      <c r="Z53" s="9" t="s">
        <v>28</v>
      </c>
      <c r="AA53" s="9" t="s">
        <v>59</v>
      </c>
      <c r="AB53" s="9" t="s">
        <v>59</v>
      </c>
      <c r="AC53" s="9" t="s">
        <v>59</v>
      </c>
      <c r="AD53" s="9" t="s">
        <v>59</v>
      </c>
    </row>
    <row r="54" spans="1:30" ht="12.75">
      <c r="A54" s="11" t="s">
        <v>102</v>
      </c>
      <c r="B54" s="9" t="s">
        <v>59</v>
      </c>
      <c r="C54" s="9" t="s">
        <v>28</v>
      </c>
      <c r="D54" s="9" t="s">
        <v>28</v>
      </c>
      <c r="E54" s="9" t="s">
        <v>28</v>
      </c>
      <c r="F54" s="9" t="s">
        <v>59</v>
      </c>
      <c r="G54" s="9" t="s">
        <v>59</v>
      </c>
      <c r="H54" s="9" t="s">
        <v>59</v>
      </c>
      <c r="I54" s="9" t="s">
        <v>28</v>
      </c>
      <c r="J54" s="9" t="s">
        <v>28</v>
      </c>
      <c r="K54" s="9" t="s">
        <v>28</v>
      </c>
      <c r="L54" s="9" t="s">
        <v>59</v>
      </c>
      <c r="M54" s="9" t="s">
        <v>28</v>
      </c>
      <c r="N54" s="9" t="s">
        <v>28</v>
      </c>
      <c r="O54" s="9" t="s">
        <v>59</v>
      </c>
      <c r="P54" s="9" t="s">
        <v>28</v>
      </c>
      <c r="Q54" s="9" t="s">
        <v>59</v>
      </c>
      <c r="R54" s="9" t="s">
        <v>59</v>
      </c>
      <c r="S54" s="9" t="s">
        <v>59</v>
      </c>
      <c r="T54" s="9" t="s">
        <v>59</v>
      </c>
      <c r="U54" s="9" t="s">
        <v>28</v>
      </c>
      <c r="V54" s="9" t="s">
        <v>59</v>
      </c>
      <c r="W54" s="9" t="s">
        <v>59</v>
      </c>
      <c r="X54" s="9" t="s">
        <v>28</v>
      </c>
      <c r="Y54" s="9" t="s">
        <v>28</v>
      </c>
      <c r="Z54" s="9" t="s">
        <v>28</v>
      </c>
      <c r="AA54" s="9" t="s">
        <v>59</v>
      </c>
      <c r="AB54" s="9" t="s">
        <v>59</v>
      </c>
      <c r="AC54" s="9" t="s">
        <v>59</v>
      </c>
      <c r="AD54" s="9" t="s">
        <v>59</v>
      </c>
    </row>
    <row r="55" spans="1:30" ht="12.75">
      <c r="A55" s="11" t="s">
        <v>103</v>
      </c>
      <c r="B55" s="9" t="s">
        <v>59</v>
      </c>
      <c r="C55" s="9" t="s">
        <v>28</v>
      </c>
      <c r="D55" s="9" t="s">
        <v>28</v>
      </c>
      <c r="E55" s="9" t="s">
        <v>28</v>
      </c>
      <c r="F55" s="9" t="s">
        <v>59</v>
      </c>
      <c r="G55" s="9" t="s">
        <v>59</v>
      </c>
      <c r="H55" s="9" t="s">
        <v>59</v>
      </c>
      <c r="I55" s="9" t="s">
        <v>28</v>
      </c>
      <c r="J55" s="9" t="s">
        <v>28</v>
      </c>
      <c r="K55" s="9" t="s">
        <v>28</v>
      </c>
      <c r="L55" s="9" t="s">
        <v>59</v>
      </c>
      <c r="M55" s="9" t="s">
        <v>28</v>
      </c>
      <c r="N55" s="9" t="s">
        <v>28</v>
      </c>
      <c r="O55" s="9" t="s">
        <v>59</v>
      </c>
      <c r="P55" s="9" t="s">
        <v>28</v>
      </c>
      <c r="Q55" s="9" t="s">
        <v>59</v>
      </c>
      <c r="R55" s="9" t="s">
        <v>59</v>
      </c>
      <c r="S55" s="9" t="s">
        <v>59</v>
      </c>
      <c r="T55" s="9" t="s">
        <v>59</v>
      </c>
      <c r="U55" s="9" t="s">
        <v>28</v>
      </c>
      <c r="V55" s="9" t="s">
        <v>59</v>
      </c>
      <c r="W55" s="9" t="s">
        <v>59</v>
      </c>
      <c r="X55" s="9" t="s">
        <v>28</v>
      </c>
      <c r="Y55" s="9" t="s">
        <v>28</v>
      </c>
      <c r="Z55" s="9" t="s">
        <v>28</v>
      </c>
      <c r="AA55" s="9" t="s">
        <v>59</v>
      </c>
      <c r="AB55" s="9" t="s">
        <v>59</v>
      </c>
      <c r="AC55" s="9" t="s">
        <v>59</v>
      </c>
      <c r="AD55" s="9" t="s">
        <v>59</v>
      </c>
    </row>
    <row r="56" spans="1:30" ht="12.75">
      <c r="A56" s="11" t="s">
        <v>104</v>
      </c>
      <c r="B56" s="9" t="s">
        <v>59</v>
      </c>
      <c r="C56" s="9" t="s">
        <v>28</v>
      </c>
      <c r="D56" s="9" t="s">
        <v>28</v>
      </c>
      <c r="E56" s="9" t="s">
        <v>28</v>
      </c>
      <c r="F56" s="9" t="s">
        <v>59</v>
      </c>
      <c r="G56" s="9" t="s">
        <v>59</v>
      </c>
      <c r="H56" s="9" t="s">
        <v>59</v>
      </c>
      <c r="I56" s="9" t="s">
        <v>28</v>
      </c>
      <c r="J56" s="9" t="s">
        <v>28</v>
      </c>
      <c r="K56" s="9" t="s">
        <v>28</v>
      </c>
      <c r="L56" s="9" t="s">
        <v>59</v>
      </c>
      <c r="M56" s="9" t="s">
        <v>28</v>
      </c>
      <c r="N56" s="9" t="s">
        <v>28</v>
      </c>
      <c r="O56" s="9" t="s">
        <v>59</v>
      </c>
      <c r="P56" s="9" t="s">
        <v>28</v>
      </c>
      <c r="Q56" s="9" t="s">
        <v>59</v>
      </c>
      <c r="R56" s="9" t="s">
        <v>59</v>
      </c>
      <c r="S56" s="9" t="s">
        <v>59</v>
      </c>
      <c r="T56" s="9" t="s">
        <v>59</v>
      </c>
      <c r="U56" s="9" t="s">
        <v>28</v>
      </c>
      <c r="V56" s="9" t="s">
        <v>59</v>
      </c>
      <c r="W56" s="9" t="s">
        <v>59</v>
      </c>
      <c r="X56" s="9" t="s">
        <v>28</v>
      </c>
      <c r="Y56" s="9" t="s">
        <v>28</v>
      </c>
      <c r="Z56" s="9" t="s">
        <v>28</v>
      </c>
      <c r="AA56" s="9" t="s">
        <v>59</v>
      </c>
      <c r="AB56" s="9" t="s">
        <v>59</v>
      </c>
      <c r="AC56" s="9" t="s">
        <v>59</v>
      </c>
      <c r="AD56" s="9" t="s">
        <v>59</v>
      </c>
    </row>
    <row r="57" spans="1:30" ht="12.75">
      <c r="A57" s="11" t="str">
        <f>HYPERLINK("http://www.abs.gov.au/ausstats/subscriber.nsf/LookupAttach/3302.0Data+Cubes-27.09.171/$File/33020Do001_2016.xls","Deaths 2016")</f>
        <v>Deaths 2016</v>
      </c>
      <c r="B57" s="9" t="s">
        <v>59</v>
      </c>
      <c r="C57" s="9" t="s">
        <v>28</v>
      </c>
      <c r="D57" s="9" t="s">
        <v>28</v>
      </c>
      <c r="E57" s="9" t="s">
        <v>28</v>
      </c>
      <c r="F57" s="9" t="s">
        <v>28</v>
      </c>
      <c r="G57" s="9" t="s">
        <v>28</v>
      </c>
      <c r="H57" s="9" t="s">
        <v>28</v>
      </c>
      <c r="I57" s="9" t="s">
        <v>28</v>
      </c>
      <c r="J57" s="9" t="s">
        <v>28</v>
      </c>
      <c r="K57" s="9" t="s">
        <v>28</v>
      </c>
      <c r="L57" s="9" t="s">
        <v>28</v>
      </c>
      <c r="M57" s="9" t="s">
        <v>28</v>
      </c>
      <c r="N57" s="9" t="s">
        <v>28</v>
      </c>
      <c r="O57" s="9" t="s">
        <v>28</v>
      </c>
      <c r="P57" s="9" t="s">
        <v>28</v>
      </c>
      <c r="Q57" s="9" t="s">
        <v>28</v>
      </c>
      <c r="R57" s="9" t="s">
        <v>28</v>
      </c>
      <c r="S57" s="9" t="s">
        <v>28</v>
      </c>
      <c r="T57" s="9" t="s">
        <v>28</v>
      </c>
      <c r="U57" s="9" t="s">
        <v>28</v>
      </c>
      <c r="V57" s="9" t="s">
        <v>28</v>
      </c>
      <c r="W57" s="9" t="s">
        <v>28</v>
      </c>
      <c r="X57" s="9" t="s">
        <v>28</v>
      </c>
      <c r="Y57" s="9" t="s">
        <v>28</v>
      </c>
      <c r="Z57" s="9" t="s">
        <v>28</v>
      </c>
      <c r="AA57" s="9" t="s">
        <v>59</v>
      </c>
      <c r="AB57" s="9" t="s">
        <v>28</v>
      </c>
      <c r="AC57" s="9" t="s">
        <v>28</v>
      </c>
      <c r="AD57" s="9" t="s">
        <v>28</v>
      </c>
    </row>
    <row r="58" spans="1:30" ht="12.75">
      <c r="A58" s="11" t="str">
        <f>HYPERLINK("http://www.abs.gov.au/ausstats/subscriber.nsf/LookupAttach/3302.0Data+Cubes-28.09.161/$File/33020Do001_2015.xls","Deaths 2015")</f>
        <v>Deaths 2015</v>
      </c>
      <c r="B58" s="9" t="s">
        <v>59</v>
      </c>
      <c r="C58" s="9" t="s">
        <v>28</v>
      </c>
      <c r="D58" s="9" t="s">
        <v>28</v>
      </c>
      <c r="E58" s="9" t="s">
        <v>28</v>
      </c>
      <c r="F58" s="9" t="s">
        <v>28</v>
      </c>
      <c r="G58" s="9" t="s">
        <v>28</v>
      </c>
      <c r="H58" s="9" t="s">
        <v>28</v>
      </c>
      <c r="I58" s="9" t="s">
        <v>28</v>
      </c>
      <c r="J58" s="9" t="s">
        <v>28</v>
      </c>
      <c r="K58" s="9" t="s">
        <v>28</v>
      </c>
      <c r="L58" s="9" t="s">
        <v>28</v>
      </c>
      <c r="M58" s="9" t="s">
        <v>28</v>
      </c>
      <c r="N58" s="9" t="s">
        <v>28</v>
      </c>
      <c r="O58" s="9" t="s">
        <v>28</v>
      </c>
      <c r="P58" s="9" t="s">
        <v>28</v>
      </c>
      <c r="Q58" s="9" t="s">
        <v>28</v>
      </c>
      <c r="R58" s="9" t="s">
        <v>28</v>
      </c>
      <c r="S58" s="9" t="s">
        <v>28</v>
      </c>
      <c r="T58" s="9" t="s">
        <v>28</v>
      </c>
      <c r="U58" s="9" t="s">
        <v>28</v>
      </c>
      <c r="V58" s="9" t="s">
        <v>28</v>
      </c>
      <c r="W58" s="9" t="s">
        <v>28</v>
      </c>
      <c r="X58" s="9" t="s">
        <v>28</v>
      </c>
      <c r="Y58" s="9" t="s">
        <v>28</v>
      </c>
      <c r="Z58" s="9" t="s">
        <v>28</v>
      </c>
      <c r="AA58" s="9" t="s">
        <v>59</v>
      </c>
      <c r="AB58" s="9" t="s">
        <v>28</v>
      </c>
      <c r="AC58" s="9" t="s">
        <v>28</v>
      </c>
      <c r="AD58" s="9" t="s">
        <v>28</v>
      </c>
    </row>
    <row r="59" spans="1:30" ht="12.75">
      <c r="A59" s="11" t="str">
        <f>HYPERLINK("http://www.abs.gov.au/ausstats/subscriber.nsf/LookupAttach/3302.0Data+Cubes-12.11.159/$File/33020Do009_2014.xls","Deaths 2014")</f>
        <v>Deaths 2014</v>
      </c>
      <c r="B59" s="9" t="s">
        <v>59</v>
      </c>
      <c r="C59" s="9" t="s">
        <v>28</v>
      </c>
      <c r="D59" s="9" t="s">
        <v>28</v>
      </c>
      <c r="E59" s="9" t="s">
        <v>28</v>
      </c>
      <c r="F59" s="9" t="s">
        <v>28</v>
      </c>
      <c r="G59" s="9" t="s">
        <v>28</v>
      </c>
      <c r="H59" s="9" t="s">
        <v>28</v>
      </c>
      <c r="I59" s="9" t="s">
        <v>28</v>
      </c>
      <c r="J59" s="9" t="s">
        <v>28</v>
      </c>
      <c r="K59" s="9" t="s">
        <v>28</v>
      </c>
      <c r="L59" s="9" t="s">
        <v>28</v>
      </c>
      <c r="M59" s="9" t="s">
        <v>28</v>
      </c>
      <c r="N59" s="9" t="s">
        <v>28</v>
      </c>
      <c r="O59" s="9" t="s">
        <v>28</v>
      </c>
      <c r="P59" s="9" t="s">
        <v>28</v>
      </c>
      <c r="Q59" s="9" t="s">
        <v>28</v>
      </c>
      <c r="R59" s="9" t="s">
        <v>28</v>
      </c>
      <c r="S59" s="9" t="s">
        <v>28</v>
      </c>
      <c r="T59" s="9" t="s">
        <v>28</v>
      </c>
      <c r="U59" s="9" t="s">
        <v>28</v>
      </c>
      <c r="V59" s="9" t="s">
        <v>28</v>
      </c>
      <c r="W59" s="9" t="s">
        <v>28</v>
      </c>
      <c r="X59" s="9" t="s">
        <v>28</v>
      </c>
      <c r="Y59" s="9" t="s">
        <v>28</v>
      </c>
      <c r="Z59" s="9" t="s">
        <v>28</v>
      </c>
      <c r="AA59" s="9" t="s">
        <v>59</v>
      </c>
      <c r="AB59" s="9" t="s">
        <v>28</v>
      </c>
      <c r="AC59" s="9" t="s">
        <v>28</v>
      </c>
      <c r="AD59" s="9" t="s">
        <v>28</v>
      </c>
    </row>
    <row r="60" spans="1:30" ht="12.75">
      <c r="A60" s="11" t="str">
        <f>HYPERLINK("http://www.abs.gov.au/ausstats/subscriber.nsf/LookupAttach/3415.0Data+Cubes-19.08.15111/$File/34150DS0083_2013_Deaths_Migrants.xls","Deaths 2013")</f>
        <v>Deaths 2013</v>
      </c>
      <c r="B60" s="9" t="s">
        <v>59</v>
      </c>
      <c r="C60" s="9" t="s">
        <v>28</v>
      </c>
      <c r="D60" s="9" t="s">
        <v>28</v>
      </c>
      <c r="E60" s="9" t="s">
        <v>28</v>
      </c>
      <c r="F60" s="9" t="s">
        <v>28</v>
      </c>
      <c r="G60" s="9" t="s">
        <v>28</v>
      </c>
      <c r="H60" s="9" t="s">
        <v>28</v>
      </c>
      <c r="I60" s="9" t="s">
        <v>28</v>
      </c>
      <c r="J60" s="9" t="s">
        <v>28</v>
      </c>
      <c r="K60" s="9" t="s">
        <v>28</v>
      </c>
      <c r="L60" s="9" t="s">
        <v>28</v>
      </c>
      <c r="M60" s="9" t="s">
        <v>28</v>
      </c>
      <c r="N60" s="9" t="s">
        <v>28</v>
      </c>
      <c r="O60" s="9" t="s">
        <v>28</v>
      </c>
      <c r="P60" s="9" t="s">
        <v>28</v>
      </c>
      <c r="Q60" s="9" t="s">
        <v>28</v>
      </c>
      <c r="R60" s="9" t="s">
        <v>28</v>
      </c>
      <c r="S60" s="9" t="s">
        <v>28</v>
      </c>
      <c r="T60" s="9" t="s">
        <v>28</v>
      </c>
      <c r="U60" s="9" t="s">
        <v>28</v>
      </c>
      <c r="V60" s="9" t="s">
        <v>28</v>
      </c>
      <c r="W60" s="9" t="s">
        <v>28</v>
      </c>
      <c r="X60" s="9" t="s">
        <v>28</v>
      </c>
      <c r="Y60" s="9" t="s">
        <v>28</v>
      </c>
      <c r="Z60" s="9" t="s">
        <v>28</v>
      </c>
      <c r="AA60" s="9" t="s">
        <v>59</v>
      </c>
      <c r="AB60" s="9" t="s">
        <v>28</v>
      </c>
      <c r="AC60" s="9" t="s">
        <v>28</v>
      </c>
      <c r="AD60" s="9" t="s">
        <v>28</v>
      </c>
    </row>
    <row r="61" spans="1:30" ht="12.75">
      <c r="A61" s="11" t="str">
        <f>HYPERLINK("http://www.abs.gov.au/ausstats/subscriber.nsf/LookupAttach/3415.0Data+Cubes-19.08.15112/$File/34150DS0082_2012_Deaths_Migrants.xls","Deaths 2012")</f>
        <v>Deaths 2012</v>
      </c>
      <c r="B61" s="9" t="s">
        <v>59</v>
      </c>
      <c r="C61" s="9" t="s">
        <v>28</v>
      </c>
      <c r="D61" s="9" t="s">
        <v>28</v>
      </c>
      <c r="E61" s="9" t="s">
        <v>28</v>
      </c>
      <c r="F61" s="9" t="s">
        <v>28</v>
      </c>
      <c r="G61" s="9" t="s">
        <v>28</v>
      </c>
      <c r="H61" s="9" t="s">
        <v>28</v>
      </c>
      <c r="I61" s="9" t="s">
        <v>28</v>
      </c>
      <c r="J61" s="9" t="s">
        <v>28</v>
      </c>
      <c r="K61" s="9" t="s">
        <v>28</v>
      </c>
      <c r="L61" s="9" t="s">
        <v>28</v>
      </c>
      <c r="M61" s="9" t="s">
        <v>28</v>
      </c>
      <c r="N61" s="9" t="s">
        <v>28</v>
      </c>
      <c r="O61" s="9" t="s">
        <v>28</v>
      </c>
      <c r="P61" s="9" t="s">
        <v>28</v>
      </c>
      <c r="Q61" s="9" t="s">
        <v>28</v>
      </c>
      <c r="R61" s="9" t="s">
        <v>28</v>
      </c>
      <c r="S61" s="9" t="s">
        <v>28</v>
      </c>
      <c r="T61" s="9" t="s">
        <v>28</v>
      </c>
      <c r="U61" s="9" t="s">
        <v>28</v>
      </c>
      <c r="V61" s="9" t="s">
        <v>28</v>
      </c>
      <c r="W61" s="9" t="s">
        <v>28</v>
      </c>
      <c r="X61" s="9" t="s">
        <v>28</v>
      </c>
      <c r="Y61" s="9" t="s">
        <v>28</v>
      </c>
      <c r="Z61" s="9" t="s">
        <v>28</v>
      </c>
      <c r="AA61" s="9" t="s">
        <v>59</v>
      </c>
      <c r="AB61" s="9" t="s">
        <v>28</v>
      </c>
      <c r="AC61" s="9" t="s">
        <v>28</v>
      </c>
      <c r="AD61" s="9" t="s">
        <v>28</v>
      </c>
    </row>
    <row r="62" spans="1:30" ht="12.75">
      <c r="A62" s="11" t="str">
        <f>HYPERLINK("http://www.abs.gov.au/ausstats/subscriber.nsf/LookupAttach/3415.0Data+Cubes-23.07.13110/$File/34150DS0078_2011_Deaths_Migrants.xls","Deaths 2011")</f>
        <v>Deaths 2011</v>
      </c>
      <c r="B62" s="9" t="s">
        <v>59</v>
      </c>
      <c r="C62" s="9" t="s">
        <v>28</v>
      </c>
      <c r="D62" s="9" t="s">
        <v>28</v>
      </c>
      <c r="E62" s="9" t="s">
        <v>28</v>
      </c>
      <c r="F62" s="9" t="s">
        <v>28</v>
      </c>
      <c r="G62" s="9" t="s">
        <v>28</v>
      </c>
      <c r="H62" s="9" t="s">
        <v>28</v>
      </c>
      <c r="I62" s="9" t="s">
        <v>28</v>
      </c>
      <c r="J62" s="9" t="s">
        <v>28</v>
      </c>
      <c r="K62" s="9" t="s">
        <v>28</v>
      </c>
      <c r="L62" s="9" t="s">
        <v>28</v>
      </c>
      <c r="M62" s="9" t="s">
        <v>28</v>
      </c>
      <c r="N62" s="9" t="s">
        <v>28</v>
      </c>
      <c r="O62" s="9" t="s">
        <v>28</v>
      </c>
      <c r="P62" s="9" t="s">
        <v>28</v>
      </c>
      <c r="Q62" s="9" t="s">
        <v>28</v>
      </c>
      <c r="R62" s="9" t="s">
        <v>28</v>
      </c>
      <c r="S62" s="9" t="s">
        <v>28</v>
      </c>
      <c r="T62" s="9" t="s">
        <v>28</v>
      </c>
      <c r="U62" s="9" t="s">
        <v>28</v>
      </c>
      <c r="V62" s="9" t="s">
        <v>28</v>
      </c>
      <c r="W62" s="9" t="s">
        <v>28</v>
      </c>
      <c r="X62" s="9" t="s">
        <v>28</v>
      </c>
      <c r="Y62" s="9" t="s">
        <v>28</v>
      </c>
      <c r="Z62" s="9" t="s">
        <v>28</v>
      </c>
      <c r="AA62" s="9" t="s">
        <v>59</v>
      </c>
      <c r="AB62" s="9" t="s">
        <v>28</v>
      </c>
      <c r="AC62" s="9" t="s">
        <v>28</v>
      </c>
      <c r="AD62" s="9" t="s">
        <v>28</v>
      </c>
    </row>
    <row r="63" spans="1:30" ht="12.75">
      <c r="A63" s="11" t="str">
        <f>HYPERLINK("http://www.abs.gov.au/ausstats/subscriber.nsf/LookupAttach/3415.0Data+Cubes-26.07.12110/$File/34150DS0072_2010_Deaths_Migrants.xls","Deaths 2010")</f>
        <v>Deaths 2010</v>
      </c>
      <c r="B63" s="9" t="s">
        <v>59</v>
      </c>
      <c r="C63" s="9" t="s">
        <v>28</v>
      </c>
      <c r="D63" s="9" t="s">
        <v>28</v>
      </c>
      <c r="E63" s="9" t="s">
        <v>28</v>
      </c>
      <c r="F63" s="9" t="s">
        <v>28</v>
      </c>
      <c r="G63" s="9" t="s">
        <v>28</v>
      </c>
      <c r="H63" s="9" t="s">
        <v>28</v>
      </c>
      <c r="I63" s="9" t="s">
        <v>28</v>
      </c>
      <c r="J63" s="9" t="s">
        <v>28</v>
      </c>
      <c r="K63" s="9" t="s">
        <v>28</v>
      </c>
      <c r="L63" s="9" t="s">
        <v>28</v>
      </c>
      <c r="M63" s="9" t="s">
        <v>28</v>
      </c>
      <c r="N63" s="9" t="s">
        <v>28</v>
      </c>
      <c r="O63" s="9" t="s">
        <v>28</v>
      </c>
      <c r="P63" s="9" t="s">
        <v>28</v>
      </c>
      <c r="Q63" s="9" t="s">
        <v>28</v>
      </c>
      <c r="R63" s="9" t="s">
        <v>28</v>
      </c>
      <c r="S63" s="9" t="s">
        <v>28</v>
      </c>
      <c r="T63" s="9" t="s">
        <v>28</v>
      </c>
      <c r="U63" s="9" t="s">
        <v>28</v>
      </c>
      <c r="V63" s="9" t="s">
        <v>28</v>
      </c>
      <c r="W63" s="9" t="s">
        <v>28</v>
      </c>
      <c r="X63" s="9" t="s">
        <v>28</v>
      </c>
      <c r="Y63" s="9" t="s">
        <v>28</v>
      </c>
      <c r="Z63" s="9" t="s">
        <v>28</v>
      </c>
      <c r="AA63" s="9" t="s">
        <v>59</v>
      </c>
      <c r="AB63" s="9" t="s">
        <v>28</v>
      </c>
      <c r="AC63" s="9" t="s">
        <v>28</v>
      </c>
      <c r="AD63" s="9" t="s">
        <v>28</v>
      </c>
    </row>
    <row r="64" spans="1:30" ht="12.75">
      <c r="A64" s="11" t="str">
        <f>HYPERLINK("http://www.abs.gov.au/ausstats/subscriber.nsf/LookupAttach/3415.0Data+Cubes-29.06.1118/$File/34150DS0045_2009_Deaths_Migrants.xls","Deaths 2009")</f>
        <v>Deaths 2009</v>
      </c>
      <c r="B64" s="9" t="s">
        <v>59</v>
      </c>
      <c r="C64" s="9" t="s">
        <v>28</v>
      </c>
      <c r="D64" s="9" t="s">
        <v>28</v>
      </c>
      <c r="E64" s="9" t="s">
        <v>28</v>
      </c>
      <c r="F64" s="9" t="s">
        <v>28</v>
      </c>
      <c r="G64" s="9" t="s">
        <v>28</v>
      </c>
      <c r="H64" s="9" t="s">
        <v>28</v>
      </c>
      <c r="I64" s="9" t="s">
        <v>28</v>
      </c>
      <c r="J64" s="9" t="s">
        <v>28</v>
      </c>
      <c r="K64" s="9" t="s">
        <v>28</v>
      </c>
      <c r="L64" s="9" t="s">
        <v>28</v>
      </c>
      <c r="M64" s="9" t="s">
        <v>28</v>
      </c>
      <c r="N64" s="9" t="s">
        <v>28</v>
      </c>
      <c r="O64" s="9" t="s">
        <v>28</v>
      </c>
      <c r="P64" s="9" t="s">
        <v>28</v>
      </c>
      <c r="Q64" s="9" t="s">
        <v>28</v>
      </c>
      <c r="R64" s="9" t="s">
        <v>28</v>
      </c>
      <c r="S64" s="9" t="s">
        <v>28</v>
      </c>
      <c r="T64" s="9" t="s">
        <v>28</v>
      </c>
      <c r="U64" s="9" t="s">
        <v>28</v>
      </c>
      <c r="V64" s="9" t="s">
        <v>28</v>
      </c>
      <c r="W64" s="9" t="s">
        <v>28</v>
      </c>
      <c r="X64" s="9" t="s">
        <v>28</v>
      </c>
      <c r="Y64" s="9" t="s">
        <v>28</v>
      </c>
      <c r="Z64" s="9" t="s">
        <v>28</v>
      </c>
      <c r="AA64" s="9" t="s">
        <v>59</v>
      </c>
      <c r="AB64" s="9" t="s">
        <v>28</v>
      </c>
      <c r="AC64" s="9" t="s">
        <v>28</v>
      </c>
      <c r="AD64" s="9" t="s">
        <v>28</v>
      </c>
    </row>
    <row r="65" spans="1:30" ht="12.75">
      <c r="A65" s="11" t="str">
        <f>HYPERLINK("http://www.abs.gov.au/ausstats/subscriber.nsf/LookupAttach/3415.0Data+Cubes-29.06.1119/$File/34150DS0044_2008_Deaths_Migrants.xls","Deaths 2008")</f>
        <v>Deaths 2008</v>
      </c>
      <c r="B65" s="9" t="s">
        <v>59</v>
      </c>
      <c r="C65" s="9" t="s">
        <v>28</v>
      </c>
      <c r="D65" s="9" t="s">
        <v>28</v>
      </c>
      <c r="E65" s="9" t="s">
        <v>28</v>
      </c>
      <c r="F65" s="9" t="s">
        <v>28</v>
      </c>
      <c r="G65" s="9" t="s">
        <v>28</v>
      </c>
      <c r="H65" s="9" t="s">
        <v>28</v>
      </c>
      <c r="I65" s="9" t="s">
        <v>28</v>
      </c>
      <c r="J65" s="9" t="s">
        <v>28</v>
      </c>
      <c r="K65" s="9" t="s">
        <v>28</v>
      </c>
      <c r="L65" s="9" t="s">
        <v>28</v>
      </c>
      <c r="M65" s="9" t="s">
        <v>28</v>
      </c>
      <c r="N65" s="9" t="s">
        <v>28</v>
      </c>
      <c r="O65" s="9" t="s">
        <v>28</v>
      </c>
      <c r="P65" s="9" t="s">
        <v>28</v>
      </c>
      <c r="Q65" s="9" t="s">
        <v>28</v>
      </c>
      <c r="R65" s="9" t="s">
        <v>28</v>
      </c>
      <c r="S65" s="9" t="s">
        <v>28</v>
      </c>
      <c r="T65" s="9" t="s">
        <v>28</v>
      </c>
      <c r="U65" s="9" t="s">
        <v>28</v>
      </c>
      <c r="V65" s="9" t="s">
        <v>28</v>
      </c>
      <c r="W65" s="9" t="s">
        <v>28</v>
      </c>
      <c r="X65" s="9" t="s">
        <v>28</v>
      </c>
      <c r="Y65" s="9" t="s">
        <v>28</v>
      </c>
      <c r="Z65" s="9" t="s">
        <v>28</v>
      </c>
      <c r="AA65" s="9" t="s">
        <v>59</v>
      </c>
      <c r="AB65" s="9" t="s">
        <v>28</v>
      </c>
      <c r="AC65" s="9" t="s">
        <v>28</v>
      </c>
      <c r="AD65" s="9" t="s">
        <v>28</v>
      </c>
    </row>
    <row r="66" spans="1:30" ht="12.75">
      <c r="A66" s="11" t="str">
        <f>HYPERLINK("http://www.abs.gov.au/ausstats/subscriber.nsf/LookupAttach/3415.0Data+Cubes-29.06.1120/$File/34150DS0043_2007_Deaths_Migrants.xls","Deaths 2007")</f>
        <v>Deaths 2007</v>
      </c>
      <c r="B66" s="9" t="s">
        <v>59</v>
      </c>
      <c r="C66" s="9" t="s">
        <v>28</v>
      </c>
      <c r="D66" s="9" t="s">
        <v>28</v>
      </c>
      <c r="E66" s="9" t="s">
        <v>28</v>
      </c>
      <c r="F66" s="9" t="s">
        <v>28</v>
      </c>
      <c r="G66" s="9" t="s">
        <v>28</v>
      </c>
      <c r="H66" s="9" t="s">
        <v>28</v>
      </c>
      <c r="I66" s="9" t="s">
        <v>28</v>
      </c>
      <c r="J66" s="9" t="s">
        <v>28</v>
      </c>
      <c r="K66" s="9" t="s">
        <v>28</v>
      </c>
      <c r="L66" s="9" t="s">
        <v>28</v>
      </c>
      <c r="M66" s="9" t="s">
        <v>28</v>
      </c>
      <c r="N66" s="9" t="s">
        <v>28</v>
      </c>
      <c r="O66" s="9" t="s">
        <v>28</v>
      </c>
      <c r="P66" s="9" t="s">
        <v>28</v>
      </c>
      <c r="Q66" s="9" t="s">
        <v>28</v>
      </c>
      <c r="R66" s="9" t="s">
        <v>28</v>
      </c>
      <c r="S66" s="9" t="s">
        <v>28</v>
      </c>
      <c r="T66" s="9" t="s">
        <v>28</v>
      </c>
      <c r="U66" s="9" t="s">
        <v>28</v>
      </c>
      <c r="V66" s="9" t="s">
        <v>28</v>
      </c>
      <c r="W66" s="9" t="s">
        <v>28</v>
      </c>
      <c r="X66" s="9" t="s">
        <v>28</v>
      </c>
      <c r="Y66" s="9" t="s">
        <v>28</v>
      </c>
      <c r="Z66" s="9" t="s">
        <v>28</v>
      </c>
      <c r="AA66" s="9" t="s">
        <v>59</v>
      </c>
      <c r="AB66" s="9" t="s">
        <v>28</v>
      </c>
      <c r="AC66" s="9" t="s">
        <v>28</v>
      </c>
      <c r="AD66" s="9" t="s">
        <v>28</v>
      </c>
    </row>
    <row r="67" spans="1:30" ht="12.75">
      <c r="A67" s="11" t="str">
        <f>HYPERLINK("http://www.abs.gov.au/ausstats/subscriber.nsf/LookupAttach/3415.0Data+Cubes-29.06.1121/$File/34150DS0026_2006_Deaths_Migrants.xls","Deaths 2006")</f>
        <v>Deaths 2006</v>
      </c>
      <c r="B67" s="9" t="s">
        <v>59</v>
      </c>
      <c r="C67" s="9" t="s">
        <v>28</v>
      </c>
      <c r="D67" s="9" t="s">
        <v>28</v>
      </c>
      <c r="E67" s="9" t="s">
        <v>28</v>
      </c>
      <c r="F67" s="9" t="s">
        <v>28</v>
      </c>
      <c r="G67" s="9" t="s">
        <v>28</v>
      </c>
      <c r="H67" s="9" t="s">
        <v>28</v>
      </c>
      <c r="I67" s="9" t="s">
        <v>28</v>
      </c>
      <c r="J67" s="9" t="s">
        <v>28</v>
      </c>
      <c r="K67" s="9" t="s">
        <v>59</v>
      </c>
      <c r="L67" s="9" t="s">
        <v>28</v>
      </c>
      <c r="M67" s="9" t="s">
        <v>28</v>
      </c>
      <c r="N67" s="9" t="s">
        <v>28</v>
      </c>
      <c r="O67" s="9" t="s">
        <v>28</v>
      </c>
      <c r="P67" s="9" t="s">
        <v>28</v>
      </c>
      <c r="Q67" s="9" t="s">
        <v>28</v>
      </c>
      <c r="R67" s="9" t="s">
        <v>28</v>
      </c>
      <c r="S67" s="9" t="s">
        <v>28</v>
      </c>
      <c r="T67" s="9" t="s">
        <v>28</v>
      </c>
      <c r="U67" s="9" t="s">
        <v>28</v>
      </c>
      <c r="V67" s="9" t="s">
        <v>28</v>
      </c>
      <c r="W67" s="9" t="s">
        <v>28</v>
      </c>
      <c r="X67" s="9" t="s">
        <v>28</v>
      </c>
      <c r="Y67" s="9" t="s">
        <v>28</v>
      </c>
      <c r="Z67" s="9" t="s">
        <v>28</v>
      </c>
      <c r="AA67" s="9" t="s">
        <v>59</v>
      </c>
      <c r="AB67" s="9" t="s">
        <v>28</v>
      </c>
      <c r="AC67" s="9" t="s">
        <v>28</v>
      </c>
      <c r="AD67" s="9" t="s">
        <v>28</v>
      </c>
    </row>
    <row r="68" spans="1:30" ht="12.75">
      <c r="A68" s="11" t="str">
        <f>HYPERLINK("http://www.abs.gov.au/ausstats/subscriber.nsf/LookupAttach/3415.0Data+Cubes-26.07.12120/$File/34150DS0058_2009_SDAC_Migrants.xls","Disability Ageing and Carers 2009")</f>
        <v>Disability Ageing and Carers 2009</v>
      </c>
      <c r="B68" s="9" t="s">
        <v>59</v>
      </c>
      <c r="C68" s="9" t="s">
        <v>28</v>
      </c>
      <c r="D68" s="9" t="s">
        <v>28</v>
      </c>
      <c r="E68" s="9" t="s">
        <v>28</v>
      </c>
      <c r="F68" s="9" t="s">
        <v>28</v>
      </c>
      <c r="G68" s="9" t="s">
        <v>28</v>
      </c>
      <c r="H68" s="9" t="s">
        <v>28</v>
      </c>
      <c r="I68" s="9" t="s">
        <v>28</v>
      </c>
      <c r="J68" s="9" t="s">
        <v>28</v>
      </c>
      <c r="K68" s="9" t="s">
        <v>28</v>
      </c>
      <c r="L68" s="9" t="s">
        <v>59</v>
      </c>
      <c r="M68" s="9" t="s">
        <v>28</v>
      </c>
      <c r="N68" s="9" t="s">
        <v>28</v>
      </c>
      <c r="O68" s="9" t="s">
        <v>59</v>
      </c>
      <c r="P68" s="9" t="s">
        <v>28</v>
      </c>
      <c r="Q68" s="9" t="s">
        <v>28</v>
      </c>
      <c r="R68" s="9" t="s">
        <v>59</v>
      </c>
      <c r="S68" s="9" t="s">
        <v>28</v>
      </c>
      <c r="T68" s="9" t="s">
        <v>28</v>
      </c>
      <c r="U68" s="9" t="s">
        <v>28</v>
      </c>
      <c r="V68" s="9" t="s">
        <v>28</v>
      </c>
      <c r="W68" s="9" t="s">
        <v>28</v>
      </c>
      <c r="X68" s="9" t="s">
        <v>28</v>
      </c>
      <c r="Y68" s="9" t="s">
        <v>28</v>
      </c>
      <c r="Z68" s="9" t="s">
        <v>28</v>
      </c>
      <c r="AA68" s="9" t="s">
        <v>59</v>
      </c>
      <c r="AB68" s="9" t="s">
        <v>59</v>
      </c>
      <c r="AC68" s="9" t="s">
        <v>59</v>
      </c>
      <c r="AD68" s="9" t="s">
        <v>59</v>
      </c>
    </row>
    <row r="69" spans="1:30" ht="12.75">
      <c r="A69" s="11" t="str">
        <f>HYPERLINK("http://www.abs.gov.au/ausstats/subscriber.nsf/LookupAttach/3415.0Data+Cubes-29.06.1122/$File/34150DS0004_2003_SDAC_Migrants.xls","Disability Ageing and Carers 2003")</f>
        <v>Disability Ageing and Carers 2003</v>
      </c>
      <c r="B69" s="9" t="s">
        <v>59</v>
      </c>
      <c r="C69" s="9" t="s">
        <v>28</v>
      </c>
      <c r="D69" s="9" t="s">
        <v>28</v>
      </c>
      <c r="E69" s="9" t="s">
        <v>28</v>
      </c>
      <c r="F69" s="9" t="s">
        <v>28</v>
      </c>
      <c r="G69" s="9" t="s">
        <v>28</v>
      </c>
      <c r="H69" s="9" t="s">
        <v>28</v>
      </c>
      <c r="I69" s="9" t="s">
        <v>28</v>
      </c>
      <c r="J69" s="9" t="s">
        <v>28</v>
      </c>
      <c r="K69" s="9" t="s">
        <v>28</v>
      </c>
      <c r="L69" s="9" t="s">
        <v>59</v>
      </c>
      <c r="M69" s="9" t="s">
        <v>28</v>
      </c>
      <c r="N69" s="9" t="s">
        <v>28</v>
      </c>
      <c r="O69" s="9" t="s">
        <v>28</v>
      </c>
      <c r="P69" s="9" t="s">
        <v>28</v>
      </c>
      <c r="Q69" s="9" t="s">
        <v>28</v>
      </c>
      <c r="R69" s="9" t="s">
        <v>28</v>
      </c>
      <c r="S69" s="9" t="s">
        <v>28</v>
      </c>
      <c r="T69" s="9" t="s">
        <v>28</v>
      </c>
      <c r="U69" s="9" t="s">
        <v>28</v>
      </c>
      <c r="V69" s="9" t="s">
        <v>28</v>
      </c>
      <c r="W69" s="9" t="s">
        <v>28</v>
      </c>
      <c r="X69" s="9" t="s">
        <v>28</v>
      </c>
      <c r="Y69" s="9" t="s">
        <v>28</v>
      </c>
      <c r="Z69" s="9" t="s">
        <v>28</v>
      </c>
      <c r="AA69" s="9" t="s">
        <v>59</v>
      </c>
      <c r="AB69" s="9" t="s">
        <v>59</v>
      </c>
      <c r="AC69" s="9" t="s">
        <v>59</v>
      </c>
      <c r="AD69" s="9" t="s">
        <v>59</v>
      </c>
    </row>
    <row r="70" spans="1:30" ht="12.75">
      <c r="A70" s="11" t="str">
        <f>HYPERLINK("http://www.abs.gov.au/ausstats/subscriber.nsf/LookupAttach/3415.0Data+Cubes-29.06.1123/$File/34150DS0027_2007_Divorces_Migrants.xls","Divorces 2007")</f>
        <v>Divorces 2007</v>
      </c>
      <c r="B70" s="9" t="s">
        <v>59</v>
      </c>
      <c r="C70" s="9" t="s">
        <v>28</v>
      </c>
      <c r="D70" s="9" t="s">
        <v>28</v>
      </c>
      <c r="E70" s="9" t="s">
        <v>28</v>
      </c>
      <c r="F70" s="9" t="s">
        <v>28</v>
      </c>
      <c r="G70" s="9" t="s">
        <v>28</v>
      </c>
      <c r="H70" s="9" t="s">
        <v>28</v>
      </c>
      <c r="I70" s="9" t="s">
        <v>28</v>
      </c>
      <c r="J70" s="9" t="s">
        <v>28</v>
      </c>
      <c r="K70" s="9" t="s">
        <v>28</v>
      </c>
      <c r="L70" s="9" t="s">
        <v>28</v>
      </c>
      <c r="M70" s="9" t="s">
        <v>28</v>
      </c>
      <c r="N70" s="9" t="s">
        <v>28</v>
      </c>
      <c r="O70" s="9" t="s">
        <v>28</v>
      </c>
      <c r="P70" s="9" t="s">
        <v>28</v>
      </c>
      <c r="Q70" s="9" t="s">
        <v>28</v>
      </c>
      <c r="R70" s="9" t="s">
        <v>28</v>
      </c>
      <c r="S70" s="9" t="s">
        <v>28</v>
      </c>
      <c r="T70" s="9" t="s">
        <v>28</v>
      </c>
      <c r="U70" s="9" t="s">
        <v>28</v>
      </c>
      <c r="V70" s="9" t="s">
        <v>28</v>
      </c>
      <c r="W70" s="9" t="s">
        <v>28</v>
      </c>
      <c r="X70" s="9" t="s">
        <v>28</v>
      </c>
      <c r="Y70" s="9" t="s">
        <v>28</v>
      </c>
      <c r="Z70" s="9" t="s">
        <v>28</v>
      </c>
      <c r="AA70" s="9" t="s">
        <v>59</v>
      </c>
      <c r="AB70" s="9" t="s">
        <v>28</v>
      </c>
      <c r="AC70" s="9" t="s">
        <v>28</v>
      </c>
      <c r="AD70" s="9" t="s">
        <v>28</v>
      </c>
    </row>
    <row r="71" spans="1:30" ht="12.75">
      <c r="A71" s="11" t="str">
        <f>HYPERLINK("http://www.abs.gov.au/ausstats/subscriber.nsf/LookupAttach/3415.0Data+Cubes-26.07.12130/$File/34150DS0071_2009_SET_Migrants.xls","Education and Training Experience 2009")</f>
        <v>Education and Training Experience 2009</v>
      </c>
      <c r="B71" s="9" t="s">
        <v>59</v>
      </c>
      <c r="C71" s="9" t="s">
        <v>59</v>
      </c>
      <c r="D71" s="9" t="s">
        <v>59</v>
      </c>
      <c r="E71" s="9" t="s">
        <v>28</v>
      </c>
      <c r="F71" s="9" t="s">
        <v>28</v>
      </c>
      <c r="G71" s="9" t="s">
        <v>28</v>
      </c>
      <c r="H71" s="9" t="s">
        <v>28</v>
      </c>
      <c r="I71" s="9" t="s">
        <v>28</v>
      </c>
      <c r="J71" s="9" t="s">
        <v>28</v>
      </c>
      <c r="K71" s="9" t="s">
        <v>28</v>
      </c>
      <c r="L71" s="9" t="s">
        <v>59</v>
      </c>
      <c r="M71" s="9" t="s">
        <v>59</v>
      </c>
      <c r="N71" s="9" t="s">
        <v>28</v>
      </c>
      <c r="O71" s="9" t="s">
        <v>59</v>
      </c>
      <c r="P71" s="9" t="s">
        <v>59</v>
      </c>
      <c r="Q71" s="9" t="s">
        <v>59</v>
      </c>
      <c r="R71" s="9" t="s">
        <v>28</v>
      </c>
      <c r="S71" s="9" t="s">
        <v>28</v>
      </c>
      <c r="T71" s="9" t="s">
        <v>59</v>
      </c>
      <c r="U71" s="9" t="s">
        <v>28</v>
      </c>
      <c r="V71" s="9" t="s">
        <v>28</v>
      </c>
      <c r="W71" s="9" t="s">
        <v>28</v>
      </c>
      <c r="X71" s="9" t="s">
        <v>28</v>
      </c>
      <c r="Y71" s="9" t="s">
        <v>28</v>
      </c>
      <c r="Z71" s="9" t="s">
        <v>28</v>
      </c>
      <c r="AA71" s="9" t="s">
        <v>59</v>
      </c>
      <c r="AB71" s="9" t="s">
        <v>59</v>
      </c>
      <c r="AC71" s="9" t="s">
        <v>59</v>
      </c>
      <c r="AD71" s="9" t="s">
        <v>59</v>
      </c>
    </row>
    <row r="72" spans="1:30" ht="12.75">
      <c r="A72" s="11" t="str">
        <f>HYPERLINK("http://www.abs.gov.au/ausstats/subscriber.nsf/LookupAttach/3415.0Data+Cubes-29.06.1124/$File/34150DS0005_2005_SET_Migrants.xls","Education and Training Experience 2005")</f>
        <v>Education and Training Experience 2005</v>
      </c>
      <c r="B72" s="9" t="s">
        <v>59</v>
      </c>
      <c r="C72" s="9" t="s">
        <v>59</v>
      </c>
      <c r="D72" s="9" t="s">
        <v>59</v>
      </c>
      <c r="E72" s="9" t="s">
        <v>28</v>
      </c>
      <c r="F72" s="9" t="s">
        <v>28</v>
      </c>
      <c r="G72" s="9" t="s">
        <v>28</v>
      </c>
      <c r="H72" s="9" t="s">
        <v>28</v>
      </c>
      <c r="I72" s="9" t="s">
        <v>28</v>
      </c>
      <c r="J72" s="9" t="s">
        <v>28</v>
      </c>
      <c r="K72" s="9" t="s">
        <v>28</v>
      </c>
      <c r="L72" s="9" t="s">
        <v>59</v>
      </c>
      <c r="M72" s="9" t="s">
        <v>59</v>
      </c>
      <c r="N72" s="9" t="s">
        <v>28</v>
      </c>
      <c r="O72" s="9" t="s">
        <v>59</v>
      </c>
      <c r="P72" s="9" t="s">
        <v>59</v>
      </c>
      <c r="Q72" s="9" t="s">
        <v>59</v>
      </c>
      <c r="R72" s="9" t="s">
        <v>28</v>
      </c>
      <c r="S72" s="9" t="s">
        <v>28</v>
      </c>
      <c r="T72" s="9" t="s">
        <v>59</v>
      </c>
      <c r="U72" s="9" t="s">
        <v>28</v>
      </c>
      <c r="V72" s="9" t="s">
        <v>28</v>
      </c>
      <c r="W72" s="9" t="s">
        <v>28</v>
      </c>
      <c r="X72" s="9" t="s">
        <v>28</v>
      </c>
      <c r="Y72" s="9" t="s">
        <v>28</v>
      </c>
      <c r="Z72" s="9" t="s">
        <v>28</v>
      </c>
      <c r="AA72" s="9" t="s">
        <v>59</v>
      </c>
      <c r="AB72" s="9" t="s">
        <v>59</v>
      </c>
      <c r="AC72" s="9" t="s">
        <v>59</v>
      </c>
      <c r="AD72" s="9" t="s">
        <v>59</v>
      </c>
    </row>
    <row r="73" spans="1:30" ht="12.75">
      <c r="A73" s="11" t="str">
        <f>HYPERLINK("http://www.abs.gov.au/ausstats/Subscriber.nsf/LookupAttach/6227.0Data+Cubes-29.11.161/$File/62270Do001_201605.xls","Education and Work 2016")</f>
        <v>Education and Work 2016</v>
      </c>
      <c r="B73" s="9" t="s">
        <v>59</v>
      </c>
      <c r="C73" s="9" t="s">
        <v>28</v>
      </c>
      <c r="D73" s="9" t="s">
        <v>28</v>
      </c>
      <c r="E73" s="9" t="s">
        <v>28</v>
      </c>
      <c r="F73" s="9" t="s">
        <v>28</v>
      </c>
      <c r="G73" s="9" t="s">
        <v>28</v>
      </c>
      <c r="H73" s="9" t="s">
        <v>28</v>
      </c>
      <c r="I73" s="9" t="s">
        <v>28</v>
      </c>
      <c r="J73" s="9" t="s">
        <v>59</v>
      </c>
      <c r="K73" s="9" t="s">
        <v>28</v>
      </c>
      <c r="L73" s="9" t="s">
        <v>59</v>
      </c>
      <c r="M73" s="9" t="s">
        <v>28</v>
      </c>
      <c r="N73" s="9" t="s">
        <v>28</v>
      </c>
      <c r="O73" s="9" t="s">
        <v>28</v>
      </c>
      <c r="P73" s="9" t="s">
        <v>28</v>
      </c>
      <c r="Q73" s="9" t="s">
        <v>28</v>
      </c>
      <c r="R73" s="9" t="s">
        <v>28</v>
      </c>
      <c r="S73" s="9" t="s">
        <v>28</v>
      </c>
      <c r="T73" s="9" t="s">
        <v>59</v>
      </c>
      <c r="U73" s="9" t="s">
        <v>59</v>
      </c>
      <c r="V73" s="9" t="s">
        <v>28</v>
      </c>
      <c r="W73" s="9" t="s">
        <v>28</v>
      </c>
      <c r="X73" s="9" t="s">
        <v>59</v>
      </c>
      <c r="Y73" s="9" t="s">
        <v>59</v>
      </c>
      <c r="Z73" s="9" t="s">
        <v>59</v>
      </c>
      <c r="AA73" s="9" t="s">
        <v>59</v>
      </c>
      <c r="AB73" s="9" t="s">
        <v>59</v>
      </c>
      <c r="AC73" s="9" t="s">
        <v>59</v>
      </c>
      <c r="AD73" s="9" t="s">
        <v>28</v>
      </c>
    </row>
    <row r="74" spans="1:30" ht="12.75">
      <c r="A74" s="11" t="str">
        <f>HYPERLINK("http://www.abs.gov.au/ausstats/subscriber.nsf/LookupAttach/3415.0Data+Cubes-28.06.16142/$File/34150DS0088_2015_Education and Work_Migrants.xls","Education and Work 2015")</f>
        <v>Education and Work 2015</v>
      </c>
      <c r="B74" s="9" t="s">
        <v>59</v>
      </c>
      <c r="C74" s="9" t="s">
        <v>28</v>
      </c>
      <c r="D74" s="9" t="s">
        <v>28</v>
      </c>
      <c r="E74" s="9" t="s">
        <v>28</v>
      </c>
      <c r="F74" s="9" t="s">
        <v>28</v>
      </c>
      <c r="G74" s="9" t="s">
        <v>28</v>
      </c>
      <c r="H74" s="9" t="s">
        <v>28</v>
      </c>
      <c r="I74" s="9" t="s">
        <v>28</v>
      </c>
      <c r="J74" s="9" t="s">
        <v>59</v>
      </c>
      <c r="K74" s="9" t="s">
        <v>28</v>
      </c>
      <c r="L74" s="9" t="s">
        <v>59</v>
      </c>
      <c r="M74" s="9" t="s">
        <v>28</v>
      </c>
      <c r="N74" s="9" t="s">
        <v>28</v>
      </c>
      <c r="O74" s="9" t="s">
        <v>28</v>
      </c>
      <c r="P74" s="9" t="s">
        <v>28</v>
      </c>
      <c r="Q74" s="9" t="s">
        <v>28</v>
      </c>
      <c r="R74" s="9" t="s">
        <v>28</v>
      </c>
      <c r="S74" s="9" t="s">
        <v>28</v>
      </c>
      <c r="T74" s="9" t="s">
        <v>59</v>
      </c>
      <c r="U74" s="9" t="s">
        <v>59</v>
      </c>
      <c r="V74" s="9" t="s">
        <v>28</v>
      </c>
      <c r="W74" s="9" t="s">
        <v>28</v>
      </c>
      <c r="X74" s="9" t="s">
        <v>59</v>
      </c>
      <c r="Y74" s="9" t="s">
        <v>59</v>
      </c>
      <c r="Z74" s="9" t="s">
        <v>59</v>
      </c>
      <c r="AA74" s="9" t="s">
        <v>59</v>
      </c>
      <c r="AB74" s="9" t="s">
        <v>59</v>
      </c>
      <c r="AC74" s="9" t="s">
        <v>59</v>
      </c>
      <c r="AD74" s="9" t="s">
        <v>28</v>
      </c>
    </row>
    <row r="75" spans="1:30" ht="12.75">
      <c r="A75" s="11" t="str">
        <f>HYPERLINK("http://www.abs.gov.au/ausstats/subscriber.nsf/LookupAttach/3415.0Data+Cubes-19.08.15141/$File/34150DS0086_2013_Education and Work_Migrants.xls","Education and Work 2013")</f>
        <v>Education and Work 2013</v>
      </c>
      <c r="B75" s="9" t="s">
        <v>59</v>
      </c>
      <c r="C75" s="9" t="s">
        <v>28</v>
      </c>
      <c r="D75" s="9" t="s">
        <v>28</v>
      </c>
      <c r="E75" s="9" t="s">
        <v>28</v>
      </c>
      <c r="F75" s="9" t="s">
        <v>28</v>
      </c>
      <c r="G75" s="9" t="s">
        <v>28</v>
      </c>
      <c r="H75" s="9" t="s">
        <v>28</v>
      </c>
      <c r="I75" s="9" t="s">
        <v>28</v>
      </c>
      <c r="J75" s="9" t="s">
        <v>59</v>
      </c>
      <c r="K75" s="9" t="s">
        <v>28</v>
      </c>
      <c r="L75" s="9" t="s">
        <v>59</v>
      </c>
      <c r="M75" s="9" t="s">
        <v>28</v>
      </c>
      <c r="N75" s="9" t="s">
        <v>28</v>
      </c>
      <c r="O75" s="9" t="s">
        <v>28</v>
      </c>
      <c r="P75" s="9" t="s">
        <v>28</v>
      </c>
      <c r="Q75" s="9" t="s">
        <v>28</v>
      </c>
      <c r="R75" s="9" t="s">
        <v>28</v>
      </c>
      <c r="S75" s="9" t="s">
        <v>28</v>
      </c>
      <c r="T75" s="9" t="s">
        <v>59</v>
      </c>
      <c r="U75" s="9" t="s">
        <v>59</v>
      </c>
      <c r="V75" s="9" t="s">
        <v>28</v>
      </c>
      <c r="W75" s="9" t="s">
        <v>28</v>
      </c>
      <c r="X75" s="9" t="s">
        <v>59</v>
      </c>
      <c r="Y75" s="9" t="s">
        <v>59</v>
      </c>
      <c r="Z75" s="9" t="s">
        <v>59</v>
      </c>
      <c r="AA75" s="9" t="s">
        <v>59</v>
      </c>
      <c r="AB75" s="9" t="s">
        <v>59</v>
      </c>
      <c r="AC75" s="9" t="s">
        <v>59</v>
      </c>
      <c r="AD75" s="9" t="s">
        <v>28</v>
      </c>
    </row>
    <row r="76" spans="1:30" ht="12.75">
      <c r="A76" s="11" t="str">
        <f>HYPERLINK("http://www.abs.gov.au/ausstats/subscriber.nsf/LookupAttach/3415.0Data+Cubes-29.06.1125/$File/34150DS0051_2010_Education and Work_Migrants.xls","Education and Work 2010")</f>
        <v>Education and Work 2010</v>
      </c>
      <c r="B76" s="9" t="s">
        <v>59</v>
      </c>
      <c r="C76" s="9" t="s">
        <v>28</v>
      </c>
      <c r="D76" s="9" t="s">
        <v>28</v>
      </c>
      <c r="E76" s="9" t="s">
        <v>28</v>
      </c>
      <c r="F76" s="9" t="s">
        <v>28</v>
      </c>
      <c r="G76" s="9" t="s">
        <v>28</v>
      </c>
      <c r="H76" s="9" t="s">
        <v>28</v>
      </c>
      <c r="I76" s="9" t="s">
        <v>28</v>
      </c>
      <c r="J76" s="9" t="s">
        <v>28</v>
      </c>
      <c r="K76" s="9" t="s">
        <v>28</v>
      </c>
      <c r="L76" s="9" t="s">
        <v>59</v>
      </c>
      <c r="M76" s="9" t="s">
        <v>28</v>
      </c>
      <c r="N76" s="9" t="s">
        <v>28</v>
      </c>
      <c r="O76" s="9" t="s">
        <v>28</v>
      </c>
      <c r="P76" s="9" t="s">
        <v>28</v>
      </c>
      <c r="Q76" s="9" t="s">
        <v>28</v>
      </c>
      <c r="R76" s="9" t="s">
        <v>28</v>
      </c>
      <c r="S76" s="9" t="s">
        <v>28</v>
      </c>
      <c r="T76" s="9" t="s">
        <v>28</v>
      </c>
      <c r="U76" s="9" t="s">
        <v>28</v>
      </c>
      <c r="V76" s="9" t="s">
        <v>28</v>
      </c>
      <c r="W76" s="9" t="s">
        <v>28</v>
      </c>
      <c r="X76" s="9" t="s">
        <v>28</v>
      </c>
      <c r="Y76" s="9" t="s">
        <v>28</v>
      </c>
      <c r="Z76" s="9" t="s">
        <v>28</v>
      </c>
      <c r="AA76" s="9" t="s">
        <v>59</v>
      </c>
      <c r="AB76" s="9" t="s">
        <v>59</v>
      </c>
      <c r="AC76" s="9" t="s">
        <v>59</v>
      </c>
      <c r="AD76" s="9" t="s">
        <v>28</v>
      </c>
    </row>
    <row r="77" spans="1:30" ht="12.75">
      <c r="A77" s="11" t="str">
        <f>HYPERLINK("http://www.abs.gov.au/ausstats/subscriber.nsf/LookupAttach/3415.0Data+Cubes-29.06.1126/$File/34150DS0034_2007_Educ and Work_Migrants.xls","Education and Work 2007")</f>
        <v>Education and Work 2007</v>
      </c>
      <c r="B77" s="9" t="s">
        <v>59</v>
      </c>
      <c r="C77" s="9" t="s">
        <v>28</v>
      </c>
      <c r="D77" s="9" t="s">
        <v>28</v>
      </c>
      <c r="E77" s="9" t="s">
        <v>28</v>
      </c>
      <c r="F77" s="9" t="s">
        <v>28</v>
      </c>
      <c r="G77" s="9" t="s">
        <v>28</v>
      </c>
      <c r="H77" s="9" t="s">
        <v>28</v>
      </c>
      <c r="I77" s="9" t="s">
        <v>28</v>
      </c>
      <c r="J77" s="9" t="s">
        <v>28</v>
      </c>
      <c r="K77" s="9" t="s">
        <v>28</v>
      </c>
      <c r="L77" s="9" t="s">
        <v>59</v>
      </c>
      <c r="M77" s="9" t="s">
        <v>28</v>
      </c>
      <c r="N77" s="9" t="s">
        <v>28</v>
      </c>
      <c r="O77" s="9" t="s">
        <v>28</v>
      </c>
      <c r="P77" s="9" t="s">
        <v>28</v>
      </c>
      <c r="Q77" s="9" t="s">
        <v>28</v>
      </c>
      <c r="R77" s="9" t="s">
        <v>28</v>
      </c>
      <c r="S77" s="9" t="s">
        <v>28</v>
      </c>
      <c r="T77" s="9" t="s">
        <v>28</v>
      </c>
      <c r="U77" s="9" t="s">
        <v>28</v>
      </c>
      <c r="V77" s="9" t="s">
        <v>28</v>
      </c>
      <c r="W77" s="9" t="s">
        <v>28</v>
      </c>
      <c r="X77" s="9" t="s">
        <v>28</v>
      </c>
      <c r="Y77" s="9" t="s">
        <v>28</v>
      </c>
      <c r="Z77" s="9" t="s">
        <v>28</v>
      </c>
      <c r="AA77" s="9" t="s">
        <v>59</v>
      </c>
      <c r="AB77" s="9" t="s">
        <v>59</v>
      </c>
      <c r="AC77" s="9" t="s">
        <v>59</v>
      </c>
      <c r="AD77" s="9" t="s">
        <v>28</v>
      </c>
    </row>
    <row r="78" spans="1:30" ht="12.75">
      <c r="A78" s="11" t="str">
        <f>HYPERLINK("http://www.abs.gov.au/ausstats/subscriber.nsf/LookupAttach/3415.0Data+Cubes-29.06.1127/$File/34150DS0006_2006_SEW_Migrants.xls","Education and Work 2006")</f>
        <v>Education and Work 2006</v>
      </c>
      <c r="B78" s="9" t="s">
        <v>59</v>
      </c>
      <c r="C78" s="9" t="s">
        <v>28</v>
      </c>
      <c r="D78" s="9" t="s">
        <v>28</v>
      </c>
      <c r="E78" s="9" t="s">
        <v>28</v>
      </c>
      <c r="F78" s="9" t="s">
        <v>28</v>
      </c>
      <c r="G78" s="9" t="s">
        <v>28</v>
      </c>
      <c r="H78" s="9" t="s">
        <v>28</v>
      </c>
      <c r="I78" s="9" t="s">
        <v>28</v>
      </c>
      <c r="J78" s="9" t="s">
        <v>28</v>
      </c>
      <c r="K78" s="9" t="s">
        <v>28</v>
      </c>
      <c r="L78" s="9" t="s">
        <v>59</v>
      </c>
      <c r="M78" s="9" t="s">
        <v>28</v>
      </c>
      <c r="N78" s="9" t="s">
        <v>28</v>
      </c>
      <c r="O78" s="9" t="s">
        <v>28</v>
      </c>
      <c r="P78" s="9" t="s">
        <v>28</v>
      </c>
      <c r="Q78" s="9" t="s">
        <v>28</v>
      </c>
      <c r="R78" s="9" t="s">
        <v>28</v>
      </c>
      <c r="S78" s="9" t="s">
        <v>28</v>
      </c>
      <c r="T78" s="9" t="s">
        <v>28</v>
      </c>
      <c r="U78" s="9" t="s">
        <v>28</v>
      </c>
      <c r="V78" s="9" t="s">
        <v>28</v>
      </c>
      <c r="W78" s="9" t="s">
        <v>28</v>
      </c>
      <c r="X78" s="9" t="s">
        <v>28</v>
      </c>
      <c r="Y78" s="9" t="s">
        <v>28</v>
      </c>
      <c r="Z78" s="9" t="s">
        <v>28</v>
      </c>
      <c r="AA78" s="9" t="s">
        <v>59</v>
      </c>
      <c r="AB78" s="9" t="s">
        <v>59</v>
      </c>
      <c r="AC78" s="9" t="s">
        <v>59</v>
      </c>
      <c r="AD78" s="9" t="s">
        <v>28</v>
      </c>
    </row>
    <row r="79" spans="1:30" ht="12.75">
      <c r="A79" s="11" t="str">
        <f>HYPERLINK("http://www.abs.gov.au/ausstats/subscriber.nsf/LookupAttach/3415.0Data+Cubes-29.06.1128/$File/34150DS0028_2006_EEBTUM_Migrants.xls","Employee Earnings Benefits and Trade Union Membership 2006")</f>
        <v>Employee Earnings Benefits and Trade Union Membership 2006</v>
      </c>
      <c r="B79" s="9" t="s">
        <v>59</v>
      </c>
      <c r="C79" s="9" t="s">
        <v>28</v>
      </c>
      <c r="D79" s="9" t="s">
        <v>28</v>
      </c>
      <c r="E79" s="9" t="s">
        <v>28</v>
      </c>
      <c r="F79" s="9" t="s">
        <v>28</v>
      </c>
      <c r="G79" s="9" t="s">
        <v>28</v>
      </c>
      <c r="H79" s="9" t="s">
        <v>28</v>
      </c>
      <c r="I79" s="9" t="s">
        <v>28</v>
      </c>
      <c r="J79" s="9" t="s">
        <v>28</v>
      </c>
      <c r="K79" s="9" t="s">
        <v>28</v>
      </c>
      <c r="L79" s="9" t="s">
        <v>59</v>
      </c>
      <c r="M79" s="9" t="s">
        <v>28</v>
      </c>
      <c r="N79" s="9" t="s">
        <v>28</v>
      </c>
      <c r="O79" s="9" t="s">
        <v>28</v>
      </c>
      <c r="P79" s="9" t="s">
        <v>28</v>
      </c>
      <c r="Q79" s="9" t="s">
        <v>28</v>
      </c>
      <c r="R79" s="9" t="s">
        <v>28</v>
      </c>
      <c r="S79" s="9" t="s">
        <v>28</v>
      </c>
      <c r="T79" s="9" t="s">
        <v>28</v>
      </c>
      <c r="U79" s="9" t="s">
        <v>28</v>
      </c>
      <c r="V79" s="9" t="s">
        <v>28</v>
      </c>
      <c r="W79" s="9" t="s">
        <v>28</v>
      </c>
      <c r="X79" s="9" t="s">
        <v>28</v>
      </c>
      <c r="Y79" s="9" t="s">
        <v>28</v>
      </c>
      <c r="Z79" s="9" t="s">
        <v>28</v>
      </c>
      <c r="AA79" s="9" t="s">
        <v>59</v>
      </c>
      <c r="AB79" s="9" t="s">
        <v>59</v>
      </c>
      <c r="AC79" s="9" t="s">
        <v>59</v>
      </c>
      <c r="AD79" s="9" t="s">
        <v>59</v>
      </c>
    </row>
    <row r="80" spans="1:30" ht="12.75">
      <c r="A80" s="11" t="str">
        <f>HYPERLINK("http://www.abs.gov.au/ausstats/subscriber.nsf/LookupAttach/3415.0Data+Cubes-29.06.1129/$File/34150DS0056_2007_SEARS_Superannuation_Migrants.xls","Employment Arrangements Retirement and Superannuation 2007")</f>
        <v>Employment Arrangements Retirement and Superannuation 2007</v>
      </c>
      <c r="B80" s="9" t="s">
        <v>59</v>
      </c>
      <c r="C80" s="9" t="s">
        <v>28</v>
      </c>
      <c r="D80" s="9" t="s">
        <v>28</v>
      </c>
      <c r="E80" s="9" t="s">
        <v>28</v>
      </c>
      <c r="F80" s="9" t="s">
        <v>28</v>
      </c>
      <c r="G80" s="9" t="s">
        <v>28</v>
      </c>
      <c r="H80" s="9" t="s">
        <v>28</v>
      </c>
      <c r="I80" s="9" t="s">
        <v>28</v>
      </c>
      <c r="J80" s="9" t="s">
        <v>28</v>
      </c>
      <c r="K80" s="9" t="s">
        <v>28</v>
      </c>
      <c r="L80" s="9" t="s">
        <v>59</v>
      </c>
      <c r="M80" s="9" t="s">
        <v>28</v>
      </c>
      <c r="N80" s="9" t="s">
        <v>28</v>
      </c>
      <c r="O80" s="9" t="s">
        <v>28</v>
      </c>
      <c r="P80" s="9" t="s">
        <v>28</v>
      </c>
      <c r="Q80" s="9" t="s">
        <v>28</v>
      </c>
      <c r="R80" s="9" t="s">
        <v>28</v>
      </c>
      <c r="S80" s="9" t="s">
        <v>28</v>
      </c>
      <c r="T80" s="9" t="s">
        <v>28</v>
      </c>
      <c r="U80" s="9" t="s">
        <v>28</v>
      </c>
      <c r="V80" s="9" t="s">
        <v>28</v>
      </c>
      <c r="W80" s="9" t="s">
        <v>28</v>
      </c>
      <c r="X80" s="9" t="s">
        <v>28</v>
      </c>
      <c r="Y80" s="9" t="s">
        <v>28</v>
      </c>
      <c r="Z80" s="9" t="s">
        <v>28</v>
      </c>
      <c r="AA80" s="9" t="s">
        <v>59</v>
      </c>
      <c r="AB80" s="9" t="s">
        <v>59</v>
      </c>
      <c r="AC80" s="9" t="s">
        <v>59</v>
      </c>
      <c r="AD80" s="9" t="s">
        <v>59</v>
      </c>
    </row>
    <row r="81" spans="1:30" ht="12.75">
      <c r="A81" s="11" t="str">
        <f>HYPERLINK("http://www.abs.gov.au/ausstats/subscriber.nsf/LookupAttach/3415.0Data+Cubes-29.11.11170/$File/34150DS0059_2009-10_Family Characteristics_migrants.xls","Family Characteristics 2009-10")</f>
        <v>Family Characteristics 2009-10</v>
      </c>
      <c r="B81" s="9" t="s">
        <v>59</v>
      </c>
      <c r="C81" s="9" t="s">
        <v>28</v>
      </c>
      <c r="D81" s="9" t="s">
        <v>28</v>
      </c>
      <c r="E81" s="9" t="s">
        <v>28</v>
      </c>
      <c r="F81" s="9" t="s">
        <v>28</v>
      </c>
      <c r="G81" s="9" t="s">
        <v>28</v>
      </c>
      <c r="H81" s="9" t="s">
        <v>28</v>
      </c>
      <c r="I81" s="9" t="s">
        <v>28</v>
      </c>
      <c r="J81" s="9" t="s">
        <v>28</v>
      </c>
      <c r="K81" s="9" t="s">
        <v>28</v>
      </c>
      <c r="L81" s="9" t="s">
        <v>59</v>
      </c>
      <c r="M81" s="9" t="s">
        <v>28</v>
      </c>
      <c r="N81" s="9" t="s">
        <v>28</v>
      </c>
      <c r="O81" s="9" t="s">
        <v>28</v>
      </c>
      <c r="P81" s="9" t="s">
        <v>28</v>
      </c>
      <c r="Q81" s="9" t="s">
        <v>28</v>
      </c>
      <c r="R81" s="9" t="s">
        <v>28</v>
      </c>
      <c r="S81" s="9" t="s">
        <v>28</v>
      </c>
      <c r="T81" s="9" t="s">
        <v>28</v>
      </c>
      <c r="U81" s="9" t="s">
        <v>28</v>
      </c>
      <c r="V81" s="9" t="s">
        <v>28</v>
      </c>
      <c r="W81" s="9" t="s">
        <v>28</v>
      </c>
      <c r="X81" s="9" t="s">
        <v>28</v>
      </c>
      <c r="Y81" s="9" t="s">
        <v>28</v>
      </c>
      <c r="Z81" s="9" t="s">
        <v>28</v>
      </c>
      <c r="AA81" s="9" t="s">
        <v>59</v>
      </c>
      <c r="AB81" s="9" t="s">
        <v>59</v>
      </c>
      <c r="AC81" s="9" t="s">
        <v>59</v>
      </c>
      <c r="AD81" s="9" t="s">
        <v>28</v>
      </c>
    </row>
    <row r="82" spans="1:30" ht="12.75">
      <c r="A82" s="11" t="str">
        <f>HYPERLINK("http://www.abs.gov.au/ausstats/subscriber.nsf/LookupAttach/3415.0Data+Cubes-29.06.1130/$File/34150DS0050_2009_Forms_of_Employment_Migrants.xls","Forms of Employment 2009")</f>
        <v>Forms of Employment 2009</v>
      </c>
      <c r="B82" s="9" t="s">
        <v>59</v>
      </c>
      <c r="C82" s="9" t="s">
        <v>28</v>
      </c>
      <c r="D82" s="9" t="s">
        <v>28</v>
      </c>
      <c r="E82" s="9" t="s">
        <v>28</v>
      </c>
      <c r="F82" s="9" t="s">
        <v>28</v>
      </c>
      <c r="G82" s="9" t="s">
        <v>28</v>
      </c>
      <c r="H82" s="9" t="s">
        <v>28</v>
      </c>
      <c r="I82" s="9" t="s">
        <v>28</v>
      </c>
      <c r="J82" s="9" t="s">
        <v>28</v>
      </c>
      <c r="K82" s="9" t="s">
        <v>28</v>
      </c>
      <c r="L82" s="9" t="s">
        <v>59</v>
      </c>
      <c r="M82" s="9" t="s">
        <v>28</v>
      </c>
      <c r="N82" s="9" t="s">
        <v>28</v>
      </c>
      <c r="O82" s="9" t="s">
        <v>28</v>
      </c>
      <c r="P82" s="9" t="s">
        <v>28</v>
      </c>
      <c r="Q82" s="9" t="s">
        <v>28</v>
      </c>
      <c r="R82" s="9" t="s">
        <v>28</v>
      </c>
      <c r="S82" s="9" t="s">
        <v>28</v>
      </c>
      <c r="T82" s="9" t="s">
        <v>28</v>
      </c>
      <c r="U82" s="9" t="s">
        <v>28</v>
      </c>
      <c r="V82" s="9" t="s">
        <v>28</v>
      </c>
      <c r="W82" s="9" t="s">
        <v>28</v>
      </c>
      <c r="X82" s="9" t="s">
        <v>28</v>
      </c>
      <c r="Y82" s="9" t="s">
        <v>28</v>
      </c>
      <c r="Z82" s="9" t="s">
        <v>28</v>
      </c>
      <c r="AA82" s="9" t="s">
        <v>59</v>
      </c>
      <c r="AB82" s="9" t="s">
        <v>59</v>
      </c>
      <c r="AC82" s="9" t="s">
        <v>59</v>
      </c>
      <c r="AD82" s="9" t="s">
        <v>28</v>
      </c>
    </row>
    <row r="83" spans="1:30" ht="12.75">
      <c r="A83" s="11" t="str">
        <f>HYPERLINK("http://www.abs.gov.au/ausstats/subscriber.nsf/LookupAttach/3415.0Data+Cubes-29.06.1131/$File/34150DS0031_2007_FOE_Migrants.xls","Forms of Employment 2007")</f>
        <v>Forms of Employment 2007</v>
      </c>
      <c r="B83" s="9" t="s">
        <v>59</v>
      </c>
      <c r="C83" s="9" t="s">
        <v>28</v>
      </c>
      <c r="D83" s="9" t="s">
        <v>28</v>
      </c>
      <c r="E83" s="9" t="s">
        <v>28</v>
      </c>
      <c r="F83" s="9" t="s">
        <v>28</v>
      </c>
      <c r="G83" s="9" t="s">
        <v>28</v>
      </c>
      <c r="H83" s="9" t="s">
        <v>28</v>
      </c>
      <c r="I83" s="9" t="s">
        <v>28</v>
      </c>
      <c r="J83" s="9" t="s">
        <v>28</v>
      </c>
      <c r="K83" s="9" t="s">
        <v>28</v>
      </c>
      <c r="L83" s="9" t="s">
        <v>59</v>
      </c>
      <c r="M83" s="9" t="s">
        <v>28</v>
      </c>
      <c r="N83" s="9" t="s">
        <v>28</v>
      </c>
      <c r="O83" s="9" t="s">
        <v>28</v>
      </c>
      <c r="P83" s="9" t="s">
        <v>28</v>
      </c>
      <c r="Q83" s="9" t="s">
        <v>28</v>
      </c>
      <c r="R83" s="9" t="s">
        <v>28</v>
      </c>
      <c r="S83" s="9" t="s">
        <v>28</v>
      </c>
      <c r="T83" s="9" t="s">
        <v>28</v>
      </c>
      <c r="U83" s="9" t="s">
        <v>28</v>
      </c>
      <c r="V83" s="9" t="s">
        <v>28</v>
      </c>
      <c r="W83" s="9" t="s">
        <v>28</v>
      </c>
      <c r="X83" s="9" t="s">
        <v>28</v>
      </c>
      <c r="Y83" s="9" t="s">
        <v>28</v>
      </c>
      <c r="Z83" s="9" t="s">
        <v>28</v>
      </c>
      <c r="AA83" s="9" t="s">
        <v>59</v>
      </c>
      <c r="AB83" s="9" t="s">
        <v>59</v>
      </c>
      <c r="AC83" s="9" t="s">
        <v>59</v>
      </c>
      <c r="AD83" s="9" t="s">
        <v>28</v>
      </c>
    </row>
    <row r="84" spans="1:30" ht="12.75">
      <c r="A84" s="11" t="str">
        <f>HYPERLINK("http://www.abs.gov.au/ausstats/subscriber.nsf/LookupAttach/3415.0Data+Cubes-19.08.15185/$File/41590do012.xls","General Social Survey 2014 Table 12")</f>
        <v>General Social Survey 2014 Table 12</v>
      </c>
      <c r="B84" s="9" t="s">
        <v>59</v>
      </c>
      <c r="C84" s="9" t="s">
        <v>28</v>
      </c>
      <c r="D84" s="9" t="s">
        <v>28</v>
      </c>
      <c r="E84" s="9" t="s">
        <v>28</v>
      </c>
      <c r="F84" s="9" t="s">
        <v>28</v>
      </c>
      <c r="G84" s="9" t="s">
        <v>28</v>
      </c>
      <c r="H84" s="9" t="s">
        <v>28</v>
      </c>
      <c r="I84" s="9" t="s">
        <v>28</v>
      </c>
      <c r="J84" s="9" t="s">
        <v>59</v>
      </c>
      <c r="K84" s="9" t="s">
        <v>28</v>
      </c>
      <c r="L84" s="9" t="s">
        <v>59</v>
      </c>
      <c r="M84" s="9" t="s">
        <v>59</v>
      </c>
      <c r="N84" s="9" t="s">
        <v>28</v>
      </c>
      <c r="O84" s="9" t="s">
        <v>59</v>
      </c>
      <c r="P84" s="9" t="s">
        <v>28</v>
      </c>
      <c r="Q84" s="9" t="s">
        <v>59</v>
      </c>
      <c r="R84" s="9" t="s">
        <v>28</v>
      </c>
      <c r="S84" s="9" t="s">
        <v>28</v>
      </c>
      <c r="T84" s="9" t="s">
        <v>59</v>
      </c>
      <c r="U84" s="9" t="s">
        <v>59</v>
      </c>
      <c r="V84" s="9" t="s">
        <v>28</v>
      </c>
      <c r="W84" s="9" t="s">
        <v>28</v>
      </c>
      <c r="X84" s="9" t="s">
        <v>59</v>
      </c>
      <c r="Y84" s="9" t="s">
        <v>59</v>
      </c>
      <c r="Z84" s="9" t="s">
        <v>28</v>
      </c>
      <c r="AA84" s="9" t="s">
        <v>59</v>
      </c>
      <c r="AB84" s="9" t="s">
        <v>59</v>
      </c>
      <c r="AC84" s="9" t="s">
        <v>59</v>
      </c>
      <c r="AD84" s="9" t="s">
        <v>59</v>
      </c>
    </row>
    <row r="85" spans="1:30" ht="12.75">
      <c r="A85" s="11" t="str">
        <f>HYPERLINK("http://www.abs.gov.au/ausstats/subscriber.nsf/LookupAttach/3415.0Data+Cubes-29.11.11190/$File/34150DS0062_2010_GSS_migrants.xls","General Social Survey 2010")</f>
        <v>General Social Survey 2010</v>
      </c>
      <c r="B85" s="9" t="s">
        <v>59</v>
      </c>
      <c r="C85" s="9" t="s">
        <v>28</v>
      </c>
      <c r="D85" s="9" t="s">
        <v>28</v>
      </c>
      <c r="E85" s="9" t="s">
        <v>28</v>
      </c>
      <c r="F85" s="9" t="s">
        <v>28</v>
      </c>
      <c r="G85" s="9" t="s">
        <v>28</v>
      </c>
      <c r="H85" s="9" t="s">
        <v>28</v>
      </c>
      <c r="I85" s="9" t="s">
        <v>28</v>
      </c>
      <c r="J85" s="9" t="s">
        <v>59</v>
      </c>
      <c r="K85" s="9" t="s">
        <v>28</v>
      </c>
      <c r="L85" s="9" t="s">
        <v>59</v>
      </c>
      <c r="M85" s="9" t="s">
        <v>28</v>
      </c>
      <c r="N85" s="9" t="s">
        <v>28</v>
      </c>
      <c r="O85" s="9" t="s">
        <v>59</v>
      </c>
      <c r="P85" s="9" t="s">
        <v>28</v>
      </c>
      <c r="Q85" s="9" t="s">
        <v>59</v>
      </c>
      <c r="R85" s="9" t="s">
        <v>28</v>
      </c>
      <c r="S85" s="9" t="s">
        <v>28</v>
      </c>
      <c r="T85" s="9" t="s">
        <v>59</v>
      </c>
      <c r="U85" s="9" t="s">
        <v>28</v>
      </c>
      <c r="V85" s="9" t="s">
        <v>28</v>
      </c>
      <c r="W85" s="9" t="s">
        <v>28</v>
      </c>
      <c r="X85" s="9" t="s">
        <v>59</v>
      </c>
      <c r="Y85" s="9" t="s">
        <v>28</v>
      </c>
      <c r="Z85" s="9" t="s">
        <v>28</v>
      </c>
      <c r="AA85" s="9" t="s">
        <v>59</v>
      </c>
      <c r="AB85" s="9" t="s">
        <v>59</v>
      </c>
      <c r="AC85" s="9" t="s">
        <v>59</v>
      </c>
      <c r="AD85" s="9" t="s">
        <v>59</v>
      </c>
    </row>
    <row r="86" spans="1:30" ht="12.75">
      <c r="A86" s="11" t="str">
        <f>HYPERLINK("http://www.abs.gov.au/ausstats/subscriber.nsf/LookupAttach/3415.0Data+Cubes-29.06.1132/$File/34150DS0007_2006_GSS_Migrants.xls","General Social Survey 2006")</f>
        <v>General Social Survey 2006</v>
      </c>
      <c r="B86" s="9" t="s">
        <v>59</v>
      </c>
      <c r="C86" s="9" t="s">
        <v>28</v>
      </c>
      <c r="D86" s="9" t="s">
        <v>28</v>
      </c>
      <c r="E86" s="9" t="s">
        <v>28</v>
      </c>
      <c r="F86" s="9" t="s">
        <v>28</v>
      </c>
      <c r="G86" s="9" t="s">
        <v>28</v>
      </c>
      <c r="H86" s="9" t="s">
        <v>28</v>
      </c>
      <c r="I86" s="9" t="s">
        <v>28</v>
      </c>
      <c r="J86" s="9" t="s">
        <v>59</v>
      </c>
      <c r="K86" s="9" t="s">
        <v>28</v>
      </c>
      <c r="L86" s="9" t="s">
        <v>59</v>
      </c>
      <c r="M86" s="9" t="s">
        <v>28</v>
      </c>
      <c r="N86" s="9" t="s">
        <v>28</v>
      </c>
      <c r="O86" s="9" t="s">
        <v>59</v>
      </c>
      <c r="P86" s="9" t="s">
        <v>28</v>
      </c>
      <c r="Q86" s="9" t="s">
        <v>59</v>
      </c>
      <c r="R86" s="9" t="s">
        <v>28</v>
      </c>
      <c r="S86" s="9" t="s">
        <v>28</v>
      </c>
      <c r="T86" s="9" t="s">
        <v>59</v>
      </c>
      <c r="U86" s="9" t="s">
        <v>28</v>
      </c>
      <c r="V86" s="9" t="s">
        <v>28</v>
      </c>
      <c r="W86" s="9" t="s">
        <v>28</v>
      </c>
      <c r="X86" s="9" t="s">
        <v>59</v>
      </c>
      <c r="Y86" s="9" t="s">
        <v>28</v>
      </c>
      <c r="Z86" s="9" t="s">
        <v>28</v>
      </c>
      <c r="AA86" s="9" t="s">
        <v>59</v>
      </c>
      <c r="AB86" s="9" t="s">
        <v>59</v>
      </c>
      <c r="AC86" s="9" t="s">
        <v>59</v>
      </c>
      <c r="AD86" s="9" t="s">
        <v>59</v>
      </c>
    </row>
    <row r="87" spans="1:30" ht="12.75">
      <c r="A87" s="11" t="str">
        <f>HYPERLINK("http://www.abs.gov.au/ausstats/subscriber.nsf/LookupAttach/3415.0Data+Cubes-29.06.1133/$File/34150DS0008_2002_GSS_Migrants.xls","General Social Survey 2002")</f>
        <v>General Social Survey 2002</v>
      </c>
      <c r="B87" s="9" t="s">
        <v>59</v>
      </c>
      <c r="C87" s="9" t="s">
        <v>28</v>
      </c>
      <c r="D87" s="9" t="s">
        <v>28</v>
      </c>
      <c r="E87" s="9" t="s">
        <v>28</v>
      </c>
      <c r="F87" s="9" t="s">
        <v>28</v>
      </c>
      <c r="G87" s="9" t="s">
        <v>28</v>
      </c>
      <c r="H87" s="9" t="s">
        <v>28</v>
      </c>
      <c r="I87" s="9" t="s">
        <v>28</v>
      </c>
      <c r="J87" s="9" t="s">
        <v>28</v>
      </c>
      <c r="K87" s="9" t="s">
        <v>28</v>
      </c>
      <c r="L87" s="9" t="s">
        <v>59</v>
      </c>
      <c r="M87" s="9" t="s">
        <v>28</v>
      </c>
      <c r="N87" s="9" t="s">
        <v>28</v>
      </c>
      <c r="O87" s="9" t="s">
        <v>59</v>
      </c>
      <c r="P87" s="9" t="s">
        <v>28</v>
      </c>
      <c r="Q87" s="9" t="s">
        <v>59</v>
      </c>
      <c r="R87" s="9" t="s">
        <v>28</v>
      </c>
      <c r="S87" s="9" t="s">
        <v>28</v>
      </c>
      <c r="T87" s="9" t="s">
        <v>28</v>
      </c>
      <c r="U87" s="9" t="s">
        <v>28</v>
      </c>
      <c r="V87" s="9" t="s">
        <v>28</v>
      </c>
      <c r="W87" s="9" t="s">
        <v>28</v>
      </c>
      <c r="X87" s="9" t="s">
        <v>28</v>
      </c>
      <c r="Y87" s="9" t="s">
        <v>28</v>
      </c>
      <c r="Z87" s="9" t="s">
        <v>28</v>
      </c>
      <c r="AA87" s="9" t="s">
        <v>59</v>
      </c>
      <c r="AB87" s="9" t="s">
        <v>59</v>
      </c>
      <c r="AC87" s="9" t="s">
        <v>59</v>
      </c>
      <c r="AD87" s="9" t="s">
        <v>59</v>
      </c>
    </row>
    <row r="88" spans="1:30" ht="12.75">
      <c r="A88" s="11" t="str">
        <f>HYPERLINK("http://www.abs.gov.au/ausstats/Subscriber.nsf/LookupAttach/3415.0Data+Cubes-29.11.11220/$File/34150DS0061_2009-10_SIH_HES_Migrants.xls","Income and Housing 2009–10")</f>
        <v>Income and Housing 2009–10</v>
      </c>
      <c r="B88" s="9" t="s">
        <v>59</v>
      </c>
      <c r="C88" s="9" t="s">
        <v>28</v>
      </c>
      <c r="D88" s="9" t="s">
        <v>28</v>
      </c>
      <c r="E88" s="9" t="s">
        <v>28</v>
      </c>
      <c r="F88" s="9" t="s">
        <v>28</v>
      </c>
      <c r="G88" s="9" t="s">
        <v>28</v>
      </c>
      <c r="H88" s="9" t="s">
        <v>28</v>
      </c>
      <c r="I88" s="9" t="s">
        <v>28</v>
      </c>
      <c r="J88" s="9" t="s">
        <v>28</v>
      </c>
      <c r="K88" s="9" t="s">
        <v>28</v>
      </c>
      <c r="L88" s="9" t="s">
        <v>59</v>
      </c>
      <c r="M88" s="9" t="s">
        <v>28</v>
      </c>
      <c r="N88" s="9" t="s">
        <v>28</v>
      </c>
      <c r="O88" s="9" t="s">
        <v>28</v>
      </c>
      <c r="P88" s="9" t="s">
        <v>28</v>
      </c>
      <c r="Q88" s="9" t="s">
        <v>28</v>
      </c>
      <c r="R88" s="9" t="s">
        <v>28</v>
      </c>
      <c r="S88" s="9" t="s">
        <v>28</v>
      </c>
      <c r="T88" s="9" t="s">
        <v>28</v>
      </c>
      <c r="U88" s="9" t="s">
        <v>28</v>
      </c>
      <c r="V88" s="9" t="s">
        <v>28</v>
      </c>
      <c r="W88" s="9" t="s">
        <v>28</v>
      </c>
      <c r="X88" s="9" t="s">
        <v>28</v>
      </c>
      <c r="Y88" s="9" t="s">
        <v>28</v>
      </c>
      <c r="Z88" s="9" t="s">
        <v>28</v>
      </c>
      <c r="AA88" s="9" t="s">
        <v>59</v>
      </c>
      <c r="AB88" s="9" t="s">
        <v>59</v>
      </c>
      <c r="AC88" s="9" t="s">
        <v>59</v>
      </c>
      <c r="AD88" s="9" t="s">
        <v>59</v>
      </c>
    </row>
    <row r="89" spans="1:30" ht="12.75">
      <c r="A89" s="11" t="str">
        <f>HYPERLINK("http://www.abs.gov.au/ausstats/Subscriber.nsf/LookupAttach/3415.0Data+Cubes-29.11.11230/$File/34150DS0055_2007-08_SIH_rev_Migrants.xls","Income and Housing 2007–08")</f>
        <v>Income and Housing 2007–08</v>
      </c>
      <c r="B89" s="9" t="s">
        <v>59</v>
      </c>
      <c r="C89" s="9" t="s">
        <v>28</v>
      </c>
      <c r="D89" s="9" t="s">
        <v>28</v>
      </c>
      <c r="E89" s="9" t="s">
        <v>28</v>
      </c>
      <c r="F89" s="9" t="s">
        <v>28</v>
      </c>
      <c r="G89" s="9" t="s">
        <v>28</v>
      </c>
      <c r="H89" s="9" t="s">
        <v>28</v>
      </c>
      <c r="I89" s="9" t="s">
        <v>28</v>
      </c>
      <c r="J89" s="9" t="s">
        <v>28</v>
      </c>
      <c r="K89" s="9" t="s">
        <v>28</v>
      </c>
      <c r="L89" s="9" t="s">
        <v>59</v>
      </c>
      <c r="M89" s="9" t="s">
        <v>28</v>
      </c>
      <c r="N89" s="9" t="s">
        <v>28</v>
      </c>
      <c r="O89" s="9" t="s">
        <v>28</v>
      </c>
      <c r="P89" s="9" t="s">
        <v>28</v>
      </c>
      <c r="Q89" s="9" t="s">
        <v>28</v>
      </c>
      <c r="R89" s="9" t="s">
        <v>28</v>
      </c>
      <c r="S89" s="9" t="s">
        <v>28</v>
      </c>
      <c r="T89" s="9" t="s">
        <v>28</v>
      </c>
      <c r="U89" s="9" t="s">
        <v>28</v>
      </c>
      <c r="V89" s="9" t="s">
        <v>28</v>
      </c>
      <c r="W89" s="9" t="s">
        <v>28</v>
      </c>
      <c r="X89" s="9" t="s">
        <v>28</v>
      </c>
      <c r="Y89" s="9" t="s">
        <v>28</v>
      </c>
      <c r="Z89" s="9" t="s">
        <v>28</v>
      </c>
      <c r="AA89" s="9" t="s">
        <v>59</v>
      </c>
      <c r="AB89" s="9" t="s">
        <v>59</v>
      </c>
      <c r="AC89" s="9" t="s">
        <v>59</v>
      </c>
      <c r="AD89" s="9" t="s">
        <v>59</v>
      </c>
    </row>
    <row r="90" spans="1:30" ht="12.75">
      <c r="A90" s="11" t="str">
        <f>HYPERLINK("http://www.abs.gov.au/ausstats/Subscriber.nsf/LookupAttach/3415.0Data+Cubes-29.11.11240/$File/34150DS0035_2005-06_SIH_rev_Migrants.xls","Income and Housing 2005–06")</f>
        <v>Income and Housing 2005–06</v>
      </c>
      <c r="B90" s="9" t="s">
        <v>59</v>
      </c>
      <c r="C90" s="9" t="s">
        <v>28</v>
      </c>
      <c r="D90" s="9" t="s">
        <v>28</v>
      </c>
      <c r="E90" s="9" t="s">
        <v>28</v>
      </c>
      <c r="F90" s="9" t="s">
        <v>28</v>
      </c>
      <c r="G90" s="9" t="s">
        <v>28</v>
      </c>
      <c r="H90" s="9" t="s">
        <v>28</v>
      </c>
      <c r="I90" s="9" t="s">
        <v>28</v>
      </c>
      <c r="J90" s="9" t="s">
        <v>28</v>
      </c>
      <c r="K90" s="9" t="s">
        <v>28</v>
      </c>
      <c r="L90" s="9" t="s">
        <v>59</v>
      </c>
      <c r="M90" s="9" t="s">
        <v>28</v>
      </c>
      <c r="N90" s="9" t="s">
        <v>28</v>
      </c>
      <c r="O90" s="9" t="s">
        <v>28</v>
      </c>
      <c r="P90" s="9" t="s">
        <v>28</v>
      </c>
      <c r="Q90" s="9" t="s">
        <v>28</v>
      </c>
      <c r="R90" s="9" t="s">
        <v>28</v>
      </c>
      <c r="S90" s="9" t="s">
        <v>28</v>
      </c>
      <c r="T90" s="9" t="s">
        <v>28</v>
      </c>
      <c r="U90" s="9" t="s">
        <v>28</v>
      </c>
      <c r="V90" s="9" t="s">
        <v>28</v>
      </c>
      <c r="W90" s="9" t="s">
        <v>28</v>
      </c>
      <c r="X90" s="9" t="s">
        <v>28</v>
      </c>
      <c r="Y90" s="9" t="s">
        <v>28</v>
      </c>
      <c r="Z90" s="9" t="s">
        <v>28</v>
      </c>
      <c r="AA90" s="9" t="s">
        <v>59</v>
      </c>
      <c r="AB90" s="9" t="s">
        <v>59</v>
      </c>
      <c r="AC90" s="9" t="s">
        <v>59</v>
      </c>
      <c r="AD90" s="9" t="s">
        <v>59</v>
      </c>
    </row>
    <row r="91" spans="1:30" ht="12.75">
      <c r="A91" s="11" t="str">
        <f>HYPERLINK("http://www.abs.gov.au/ausstats/Subscriber.nsf/LookupAttach/3415.0Data+Cubes-29.11.11250/$File/34150DS0009_2003-04_SIH_HES_rev_Migrants.xls","Income and Housing 2003–04")</f>
        <v>Income and Housing 2003–04</v>
      </c>
      <c r="B91" s="9" t="s">
        <v>59</v>
      </c>
      <c r="C91" s="9" t="s">
        <v>28</v>
      </c>
      <c r="D91" s="9" t="s">
        <v>28</v>
      </c>
      <c r="E91" s="9" t="s">
        <v>28</v>
      </c>
      <c r="F91" s="9" t="s">
        <v>28</v>
      </c>
      <c r="G91" s="9" t="s">
        <v>28</v>
      </c>
      <c r="H91" s="9" t="s">
        <v>28</v>
      </c>
      <c r="I91" s="9" t="s">
        <v>28</v>
      </c>
      <c r="J91" s="9" t="s">
        <v>28</v>
      </c>
      <c r="K91" s="9" t="s">
        <v>28</v>
      </c>
      <c r="L91" s="9" t="s">
        <v>59</v>
      </c>
      <c r="M91" s="9" t="s">
        <v>28</v>
      </c>
      <c r="N91" s="9" t="s">
        <v>28</v>
      </c>
      <c r="O91" s="9" t="s">
        <v>28</v>
      </c>
      <c r="P91" s="9" t="s">
        <v>28</v>
      </c>
      <c r="Q91" s="9" t="s">
        <v>28</v>
      </c>
      <c r="R91" s="9" t="s">
        <v>28</v>
      </c>
      <c r="S91" s="9" t="s">
        <v>28</v>
      </c>
      <c r="T91" s="9" t="s">
        <v>28</v>
      </c>
      <c r="U91" s="9" t="s">
        <v>28</v>
      </c>
      <c r="V91" s="9" t="s">
        <v>28</v>
      </c>
      <c r="W91" s="9" t="s">
        <v>28</v>
      </c>
      <c r="X91" s="9" t="s">
        <v>28</v>
      </c>
      <c r="Y91" s="9" t="s">
        <v>28</v>
      </c>
      <c r="Z91" s="9" t="s">
        <v>28</v>
      </c>
      <c r="AA91" s="9" t="s">
        <v>59</v>
      </c>
      <c r="AB91" s="9" t="s">
        <v>59</v>
      </c>
      <c r="AC91" s="9" t="s">
        <v>59</v>
      </c>
      <c r="AD91" s="9" t="s">
        <v>59</v>
      </c>
    </row>
    <row r="92" spans="1:30" ht="12.75">
      <c r="A92" s="11" t="str">
        <f>HYPERLINK("http://www.abs.gov.au/ausstats/subscriber.nsf/LookupAttach/3415.0Data+Cubes-29.06.1137/$File/34150DS0010_2006_JSE_Migrants.xls","Job Search Experience 2006")</f>
        <v>Job Search Experience 2006</v>
      </c>
      <c r="B92" s="9" t="s">
        <v>59</v>
      </c>
      <c r="C92" s="9" t="s">
        <v>28</v>
      </c>
      <c r="D92" s="9" t="s">
        <v>28</v>
      </c>
      <c r="E92" s="9" t="s">
        <v>28</v>
      </c>
      <c r="F92" s="9" t="s">
        <v>28</v>
      </c>
      <c r="G92" s="9" t="s">
        <v>28</v>
      </c>
      <c r="H92" s="9" t="s">
        <v>28</v>
      </c>
      <c r="I92" s="9" t="s">
        <v>28</v>
      </c>
      <c r="J92" s="9" t="s">
        <v>28</v>
      </c>
      <c r="K92" s="9" t="s">
        <v>28</v>
      </c>
      <c r="L92" s="9" t="s">
        <v>59</v>
      </c>
      <c r="M92" s="9" t="s">
        <v>28</v>
      </c>
      <c r="N92" s="9" t="s">
        <v>28</v>
      </c>
      <c r="O92" s="9" t="s">
        <v>28</v>
      </c>
      <c r="P92" s="9" t="s">
        <v>28</v>
      </c>
      <c r="Q92" s="9" t="s">
        <v>28</v>
      </c>
      <c r="R92" s="9" t="s">
        <v>28</v>
      </c>
      <c r="S92" s="9" t="s">
        <v>28</v>
      </c>
      <c r="T92" s="9" t="s">
        <v>28</v>
      </c>
      <c r="U92" s="9" t="s">
        <v>28</v>
      </c>
      <c r="V92" s="9" t="s">
        <v>28</v>
      </c>
      <c r="W92" s="9" t="s">
        <v>28</v>
      </c>
      <c r="X92" s="9" t="s">
        <v>28</v>
      </c>
      <c r="Y92" s="9" t="s">
        <v>28</v>
      </c>
      <c r="Z92" s="9" t="s">
        <v>28</v>
      </c>
      <c r="AA92" s="9" t="s">
        <v>59</v>
      </c>
      <c r="AB92" s="9" t="s">
        <v>59</v>
      </c>
      <c r="AC92" s="9" t="s">
        <v>59</v>
      </c>
      <c r="AD92" s="9" t="s">
        <v>59</v>
      </c>
    </row>
    <row r="93" spans="1:30" ht="12.75">
      <c r="A93" s="11" t="str">
        <f>HYPERLINK("http://www.abs.gov.au/ausstats/subscriber.nsf/LookupAttach/3415.0Data+Cubes-29.06.1138/$File/34150DS0011_2007_LFS_Migrants.xls","Labour Force 2007")</f>
        <v>Labour Force 2007</v>
      </c>
      <c r="B93" s="9" t="s">
        <v>59</v>
      </c>
      <c r="C93" s="9" t="s">
        <v>28</v>
      </c>
      <c r="D93" s="9" t="s">
        <v>28</v>
      </c>
      <c r="E93" s="9" t="s">
        <v>28</v>
      </c>
      <c r="F93" s="9" t="s">
        <v>28</v>
      </c>
      <c r="G93" s="9" t="s">
        <v>28</v>
      </c>
      <c r="H93" s="9" t="s">
        <v>28</v>
      </c>
      <c r="I93" s="9" t="s">
        <v>28</v>
      </c>
      <c r="J93" s="9" t="s">
        <v>28</v>
      </c>
      <c r="K93" s="9" t="s">
        <v>28</v>
      </c>
      <c r="L93" s="9" t="s">
        <v>59</v>
      </c>
      <c r="M93" s="9" t="s">
        <v>28</v>
      </c>
      <c r="N93" s="9" t="s">
        <v>28</v>
      </c>
      <c r="O93" s="9" t="s">
        <v>28</v>
      </c>
      <c r="P93" s="9" t="s">
        <v>28</v>
      </c>
      <c r="Q93" s="9" t="s">
        <v>28</v>
      </c>
      <c r="R93" s="9" t="s">
        <v>28</v>
      </c>
      <c r="S93" s="9" t="s">
        <v>28</v>
      </c>
      <c r="T93" s="9" t="s">
        <v>28</v>
      </c>
      <c r="U93" s="9" t="s">
        <v>28</v>
      </c>
      <c r="V93" s="9" t="s">
        <v>28</v>
      </c>
      <c r="W93" s="9" t="s">
        <v>28</v>
      </c>
      <c r="X93" s="9" t="s">
        <v>28</v>
      </c>
      <c r="Y93" s="9" t="s">
        <v>28</v>
      </c>
      <c r="Z93" s="9" t="s">
        <v>28</v>
      </c>
      <c r="AA93" s="9" t="s">
        <v>59</v>
      </c>
      <c r="AB93" s="9" t="s">
        <v>59</v>
      </c>
      <c r="AC93" s="9" t="s">
        <v>59</v>
      </c>
      <c r="AD93" s="9" t="s">
        <v>28</v>
      </c>
    </row>
    <row r="94" spans="1:30" ht="12.75">
      <c r="A94" s="11" t="str">
        <f>HYPERLINK("http://www.abs.gov.au/ausstats/subscriber.nsf/LookupAttach/3415.0Data+Cubes-29.06.1139/$File/34150DS0024_2007_LFS_CoRMS_Migrants.xls","Labour Force Status and Other Characteristics of Recent Migrants 2007")</f>
        <v>Labour Force Status and Other Characteristics of Recent Migrants 2007</v>
      </c>
      <c r="B94" s="9" t="s">
        <v>59</v>
      </c>
      <c r="C94" s="9" t="s">
        <v>28</v>
      </c>
      <c r="D94" s="9" t="s">
        <v>28</v>
      </c>
      <c r="E94" s="9" t="s">
        <v>28</v>
      </c>
      <c r="F94" s="9" t="s">
        <v>28</v>
      </c>
      <c r="G94" s="9" t="s">
        <v>28</v>
      </c>
      <c r="H94" s="9" t="s">
        <v>28</v>
      </c>
      <c r="I94" s="9" t="s">
        <v>28</v>
      </c>
      <c r="J94" s="9" t="s">
        <v>59</v>
      </c>
      <c r="K94" s="9" t="s">
        <v>59</v>
      </c>
      <c r="L94" s="9" t="s">
        <v>59</v>
      </c>
      <c r="M94" s="9" t="s">
        <v>59</v>
      </c>
      <c r="N94" s="9" t="s">
        <v>28</v>
      </c>
      <c r="O94" s="9" t="s">
        <v>59</v>
      </c>
      <c r="P94" s="9" t="s">
        <v>28</v>
      </c>
      <c r="Q94" s="9" t="s">
        <v>59</v>
      </c>
      <c r="R94" s="9" t="s">
        <v>28</v>
      </c>
      <c r="S94" s="9" t="s">
        <v>28</v>
      </c>
      <c r="T94" s="9" t="s">
        <v>59</v>
      </c>
      <c r="U94" s="9" t="s">
        <v>59</v>
      </c>
      <c r="V94" s="9" t="s">
        <v>28</v>
      </c>
      <c r="W94" s="9" t="s">
        <v>28</v>
      </c>
      <c r="X94" s="9" t="s">
        <v>59</v>
      </c>
      <c r="Y94" s="9" t="s">
        <v>28</v>
      </c>
      <c r="Z94" s="9" t="s">
        <v>28</v>
      </c>
      <c r="AA94" s="9" t="s">
        <v>59</v>
      </c>
      <c r="AB94" s="9" t="s">
        <v>59</v>
      </c>
      <c r="AC94" s="9" t="s">
        <v>59</v>
      </c>
      <c r="AD94" s="9" t="s">
        <v>28</v>
      </c>
    </row>
    <row r="95" spans="1:30" ht="12.75">
      <c r="A95" s="11" t="str">
        <f>HYPERLINK("http://www.abs.gov.au/ausstats/subscriber.nsf/LookupAttach/3415.0Data+Cubes-29.06.1140/$File/34150DS0012_2004_CoMS_Migrants.xls","Labour Force Status and Other Characteristics of Migrants 2004")</f>
        <v>Labour Force Status and Other Characteristics of Migrants 2004</v>
      </c>
      <c r="B95" s="9" t="s">
        <v>59</v>
      </c>
      <c r="C95" s="9" t="s">
        <v>28</v>
      </c>
      <c r="D95" s="9" t="s">
        <v>28</v>
      </c>
      <c r="E95" s="9" t="s">
        <v>28</v>
      </c>
      <c r="F95" s="9" t="s">
        <v>28</v>
      </c>
      <c r="G95" s="9" t="s">
        <v>28</v>
      </c>
      <c r="H95" s="9" t="s">
        <v>28</v>
      </c>
      <c r="I95" s="9" t="s">
        <v>59</v>
      </c>
      <c r="J95" s="9" t="s">
        <v>59</v>
      </c>
      <c r="K95" s="9" t="s">
        <v>59</v>
      </c>
      <c r="L95" s="9" t="s">
        <v>59</v>
      </c>
      <c r="M95" s="9" t="s">
        <v>59</v>
      </c>
      <c r="N95" s="9" t="s">
        <v>28</v>
      </c>
      <c r="O95" s="9" t="s">
        <v>59</v>
      </c>
      <c r="P95" s="9" t="s">
        <v>28</v>
      </c>
      <c r="Q95" s="9" t="s">
        <v>59</v>
      </c>
      <c r="R95" s="9" t="s">
        <v>28</v>
      </c>
      <c r="S95" s="9" t="s">
        <v>28</v>
      </c>
      <c r="T95" s="9" t="s">
        <v>59</v>
      </c>
      <c r="U95" s="9" t="s">
        <v>28</v>
      </c>
      <c r="V95" s="9" t="s">
        <v>28</v>
      </c>
      <c r="W95" s="9" t="s">
        <v>28</v>
      </c>
      <c r="X95" s="9" t="s">
        <v>59</v>
      </c>
      <c r="Y95" s="9" t="s">
        <v>28</v>
      </c>
      <c r="Z95" s="9" t="s">
        <v>28</v>
      </c>
      <c r="AA95" s="9" t="s">
        <v>59</v>
      </c>
      <c r="AB95" s="9" t="s">
        <v>59</v>
      </c>
      <c r="AC95" s="9" t="s">
        <v>59</v>
      </c>
      <c r="AD95" s="9" t="s">
        <v>28</v>
      </c>
    </row>
    <row r="96" spans="1:30" ht="12.75">
      <c r="A96" s="11" t="str">
        <f>HYPERLINK("http://www.abs.gov.au/ausstats/subscriber.nsf/LookupAttach/3415.0Data+Cubes-29.06.1141/$File/34150DS0052_2010_Labour_Mobility_Migrants.xls","Labour Mobility 2010")</f>
        <v>Labour Mobility 2010</v>
      </c>
      <c r="B96" s="9" t="s">
        <v>59</v>
      </c>
      <c r="C96" s="9" t="s">
        <v>28</v>
      </c>
      <c r="D96" s="9" t="s">
        <v>28</v>
      </c>
      <c r="E96" s="9" t="s">
        <v>28</v>
      </c>
      <c r="F96" s="9" t="s">
        <v>28</v>
      </c>
      <c r="G96" s="9" t="s">
        <v>28</v>
      </c>
      <c r="H96" s="9" t="s">
        <v>28</v>
      </c>
      <c r="I96" s="9" t="s">
        <v>28</v>
      </c>
      <c r="J96" s="9" t="s">
        <v>28</v>
      </c>
      <c r="K96" s="9" t="s">
        <v>28</v>
      </c>
      <c r="L96" s="9" t="s">
        <v>59</v>
      </c>
      <c r="M96" s="9" t="s">
        <v>28</v>
      </c>
      <c r="N96" s="9" t="s">
        <v>28</v>
      </c>
      <c r="O96" s="9" t="s">
        <v>28</v>
      </c>
      <c r="P96" s="9" t="s">
        <v>28</v>
      </c>
      <c r="Q96" s="9" t="s">
        <v>28</v>
      </c>
      <c r="R96" s="9" t="s">
        <v>28</v>
      </c>
      <c r="S96" s="9" t="s">
        <v>28</v>
      </c>
      <c r="T96" s="9" t="s">
        <v>28</v>
      </c>
      <c r="U96" s="9" t="s">
        <v>28</v>
      </c>
      <c r="V96" s="9" t="s">
        <v>28</v>
      </c>
      <c r="W96" s="9" t="s">
        <v>28</v>
      </c>
      <c r="X96" s="9" t="s">
        <v>28</v>
      </c>
      <c r="Y96" s="9" t="s">
        <v>28</v>
      </c>
      <c r="Z96" s="9" t="s">
        <v>28</v>
      </c>
      <c r="AA96" s="9" t="s">
        <v>59</v>
      </c>
      <c r="AB96" s="9" t="s">
        <v>59</v>
      </c>
      <c r="AC96" s="9" t="s">
        <v>59</v>
      </c>
      <c r="AD96" s="9" t="s">
        <v>28</v>
      </c>
    </row>
    <row r="97" spans="1:30" ht="12.75">
      <c r="A97" s="11" t="str">
        <f>HYPERLINK("http://www.abs.gov.au/ausstats/subscriber.nsf/LookupAttach/3415.0Data+Cubes-26.07.12295/$File/34150DS0073_2010-11_Learning and Work_Migrants.xls","Learning and Work 2010-11")</f>
        <v>Learning and Work 2010-11</v>
      </c>
      <c r="B97" s="9" t="s">
        <v>59</v>
      </c>
      <c r="C97" s="9" t="s">
        <v>28</v>
      </c>
      <c r="D97" s="9" t="s">
        <v>28</v>
      </c>
      <c r="E97" s="9" t="s">
        <v>28</v>
      </c>
      <c r="F97" s="9" t="s">
        <v>28</v>
      </c>
      <c r="G97" s="9" t="s">
        <v>28</v>
      </c>
      <c r="H97" s="9" t="s">
        <v>28</v>
      </c>
      <c r="I97" s="9" t="s">
        <v>28</v>
      </c>
      <c r="J97" s="9" t="s">
        <v>28</v>
      </c>
      <c r="K97" s="9" t="s">
        <v>28</v>
      </c>
      <c r="L97" s="9" t="s">
        <v>59</v>
      </c>
      <c r="M97" s="9" t="s">
        <v>59</v>
      </c>
      <c r="N97" s="9" t="s">
        <v>59</v>
      </c>
      <c r="O97" s="9" t="s">
        <v>59</v>
      </c>
      <c r="P97" s="9" t="s">
        <v>59</v>
      </c>
      <c r="Q97" s="9" t="s">
        <v>28</v>
      </c>
      <c r="R97" s="9" t="s">
        <v>59</v>
      </c>
      <c r="S97" s="9" t="s">
        <v>59</v>
      </c>
      <c r="T97" s="9" t="s">
        <v>59</v>
      </c>
      <c r="U97" s="9" t="s">
        <v>28</v>
      </c>
      <c r="V97" s="9" t="s">
        <v>28</v>
      </c>
      <c r="W97" s="9" t="s">
        <v>28</v>
      </c>
      <c r="X97" s="9" t="s">
        <v>28</v>
      </c>
      <c r="Y97" s="9" t="s">
        <v>28</v>
      </c>
      <c r="Z97" s="9" t="s">
        <v>28</v>
      </c>
      <c r="AA97" s="9" t="s">
        <v>59</v>
      </c>
      <c r="AB97" s="9" t="s">
        <v>59</v>
      </c>
      <c r="AC97" s="9" t="s">
        <v>59</v>
      </c>
      <c r="AD97" s="9" t="s">
        <v>59</v>
      </c>
    </row>
    <row r="98" spans="1:30" ht="12.75">
      <c r="A98" s="11" t="str">
        <f>HYPERLINK("http://www.abs.gov.au/ausstats/subscriber.nsf/LookupAttach/3415.0Data+Cubes-29.06.1142/$File/34150DS0029_2007_Marriages_Migrants.xls","Marriages 2007")</f>
        <v>Marriages 2007</v>
      </c>
      <c r="B98" s="9" t="s">
        <v>59</v>
      </c>
      <c r="C98" s="9" t="s">
        <v>28</v>
      </c>
      <c r="D98" s="9" t="s">
        <v>28</v>
      </c>
      <c r="E98" s="9" t="s">
        <v>28</v>
      </c>
      <c r="F98" s="9" t="s">
        <v>28</v>
      </c>
      <c r="G98" s="9" t="s">
        <v>28</v>
      </c>
      <c r="H98" s="9" t="s">
        <v>28</v>
      </c>
      <c r="I98" s="9" t="s">
        <v>28</v>
      </c>
      <c r="J98" s="9" t="s">
        <v>28</v>
      </c>
      <c r="K98" s="9" t="s">
        <v>28</v>
      </c>
      <c r="L98" s="9" t="s">
        <v>28</v>
      </c>
      <c r="M98" s="9" t="s">
        <v>28</v>
      </c>
      <c r="N98" s="9" t="s">
        <v>28</v>
      </c>
      <c r="O98" s="9" t="s">
        <v>28</v>
      </c>
      <c r="P98" s="9" t="s">
        <v>28</v>
      </c>
      <c r="Q98" s="9" t="s">
        <v>28</v>
      </c>
      <c r="R98" s="9" t="s">
        <v>28</v>
      </c>
      <c r="S98" s="9" t="s">
        <v>28</v>
      </c>
      <c r="T98" s="9" t="s">
        <v>28</v>
      </c>
      <c r="U98" s="9" t="s">
        <v>28</v>
      </c>
      <c r="V98" s="9" t="s">
        <v>28</v>
      </c>
      <c r="W98" s="9" t="s">
        <v>28</v>
      </c>
      <c r="X98" s="9" t="s">
        <v>28</v>
      </c>
      <c r="Y98" s="9" t="s">
        <v>28</v>
      </c>
      <c r="Z98" s="9" t="s">
        <v>28</v>
      </c>
      <c r="AA98" s="9" t="s">
        <v>59</v>
      </c>
      <c r="AB98" s="9" t="s">
        <v>28</v>
      </c>
      <c r="AC98" s="9" t="s">
        <v>28</v>
      </c>
      <c r="AD98" s="9" t="s">
        <v>28</v>
      </c>
    </row>
    <row r="99" spans="1:30" ht="12.75">
      <c r="A99" s="11" t="str">
        <f>HYPERLINK("http://www.abs.gov.au/ausstats/subscriber.nsf/LookupAttach/3415.0Data+Cubes-18.12.17300/$File/34150DS0091_2016_Marriages and Divorces_Migrants.xls","Marriages and Divorces 2016")</f>
        <v>Marriages and Divorces 2016</v>
      </c>
      <c r="B99" s="9" t="s">
        <v>59</v>
      </c>
      <c r="C99" s="9" t="s">
        <v>28</v>
      </c>
      <c r="D99" s="9" t="s">
        <v>28</v>
      </c>
      <c r="E99" s="9" t="s">
        <v>28</v>
      </c>
      <c r="F99" s="9" t="s">
        <v>28</v>
      </c>
      <c r="G99" s="9" t="s">
        <v>28</v>
      </c>
      <c r="H99" s="9" t="s">
        <v>28</v>
      </c>
      <c r="I99" s="9" t="s">
        <v>28</v>
      </c>
      <c r="J99" s="9" t="s">
        <v>28</v>
      </c>
      <c r="K99" s="9" t="s">
        <v>28</v>
      </c>
      <c r="L99" s="9" t="s">
        <v>28</v>
      </c>
      <c r="M99" s="9" t="s">
        <v>28</v>
      </c>
      <c r="N99" s="9" t="s">
        <v>28</v>
      </c>
      <c r="O99" s="9" t="s">
        <v>28</v>
      </c>
      <c r="P99" s="9" t="s">
        <v>28</v>
      </c>
      <c r="Q99" s="9" t="s">
        <v>28</v>
      </c>
      <c r="R99" s="9" t="s">
        <v>28</v>
      </c>
      <c r="S99" s="9" t="s">
        <v>28</v>
      </c>
      <c r="T99" s="9" t="s">
        <v>28</v>
      </c>
      <c r="U99" s="9" t="s">
        <v>28</v>
      </c>
      <c r="V99" s="9" t="s">
        <v>28</v>
      </c>
      <c r="W99" s="9" t="s">
        <v>28</v>
      </c>
      <c r="X99" s="9" t="s">
        <v>28</v>
      </c>
      <c r="Y99" s="9" t="s">
        <v>28</v>
      </c>
      <c r="Z99" s="9" t="s">
        <v>28</v>
      </c>
      <c r="AA99" s="9" t="s">
        <v>59</v>
      </c>
      <c r="AB99" s="9" t="s">
        <v>28</v>
      </c>
      <c r="AC99" s="9" t="s">
        <v>28</v>
      </c>
      <c r="AD99" s="9" t="s">
        <v>28</v>
      </c>
    </row>
    <row r="100" spans="1:30" ht="12.75">
      <c r="A100" s="11" t="str">
        <f>HYPERLINK("http://www.abs.gov.au/ausstats/subscriber.nsf/LookupAttach/3415.0Data+Cubes-28.06.16303/$File/34150DS0087_2014_Marriages and Divorces_Migrants.xls","Marriages and Divorces 2014")</f>
        <v>Marriages and Divorces 2014</v>
      </c>
      <c r="B100" s="9" t="s">
        <v>59</v>
      </c>
      <c r="C100" s="9" t="s">
        <v>28</v>
      </c>
      <c r="D100" s="9" t="s">
        <v>28</v>
      </c>
      <c r="E100" s="9" t="s">
        <v>28</v>
      </c>
      <c r="F100" s="9" t="s">
        <v>28</v>
      </c>
      <c r="G100" s="9" t="s">
        <v>28</v>
      </c>
      <c r="H100" s="9" t="s">
        <v>28</v>
      </c>
      <c r="I100" s="9" t="s">
        <v>28</v>
      </c>
      <c r="J100" s="9" t="s">
        <v>28</v>
      </c>
      <c r="K100" s="9" t="s">
        <v>28</v>
      </c>
      <c r="L100" s="9" t="s">
        <v>28</v>
      </c>
      <c r="M100" s="9" t="s">
        <v>28</v>
      </c>
      <c r="N100" s="9" t="s">
        <v>28</v>
      </c>
      <c r="O100" s="9" t="s">
        <v>28</v>
      </c>
      <c r="P100" s="9" t="s">
        <v>28</v>
      </c>
      <c r="Q100" s="9" t="s">
        <v>28</v>
      </c>
      <c r="R100" s="9" t="s">
        <v>28</v>
      </c>
      <c r="S100" s="9" t="s">
        <v>28</v>
      </c>
      <c r="T100" s="9" t="s">
        <v>28</v>
      </c>
      <c r="U100" s="9" t="s">
        <v>28</v>
      </c>
      <c r="V100" s="9" t="s">
        <v>28</v>
      </c>
      <c r="W100" s="9" t="s">
        <v>28</v>
      </c>
      <c r="X100" s="9" t="s">
        <v>28</v>
      </c>
      <c r="Y100" s="9" t="s">
        <v>28</v>
      </c>
      <c r="Z100" s="9" t="s">
        <v>28</v>
      </c>
      <c r="AA100" s="9" t="s">
        <v>59</v>
      </c>
      <c r="AB100" s="9" t="s">
        <v>28</v>
      </c>
      <c r="AC100" s="9" t="s">
        <v>28</v>
      </c>
      <c r="AD100" s="9" t="s">
        <v>28</v>
      </c>
    </row>
    <row r="101" spans="1:30" ht="12.75">
      <c r="A101" s="11" t="str">
        <f>HYPERLINK("http://www.abs.gov.au/ausstats/subscriber.nsf/LookupAttach/3415.0Data+Cubes-19.08.15301/$File/34150DS0085_2013_Marriages and Divorces_Migrants.xls","Marriages and Divorces 2013")</f>
        <v>Marriages and Divorces 2013</v>
      </c>
      <c r="B101" s="9" t="s">
        <v>59</v>
      </c>
      <c r="C101" s="9" t="s">
        <v>28</v>
      </c>
      <c r="D101" s="9" t="s">
        <v>28</v>
      </c>
      <c r="E101" s="9" t="s">
        <v>28</v>
      </c>
      <c r="F101" s="9" t="s">
        <v>28</v>
      </c>
      <c r="G101" s="9" t="s">
        <v>28</v>
      </c>
      <c r="H101" s="9" t="s">
        <v>28</v>
      </c>
      <c r="I101" s="9" t="s">
        <v>28</v>
      </c>
      <c r="J101" s="9" t="s">
        <v>28</v>
      </c>
      <c r="K101" s="9" t="s">
        <v>28</v>
      </c>
      <c r="L101" s="9" t="s">
        <v>28</v>
      </c>
      <c r="M101" s="9" t="s">
        <v>28</v>
      </c>
      <c r="N101" s="9" t="s">
        <v>28</v>
      </c>
      <c r="O101" s="9" t="s">
        <v>28</v>
      </c>
      <c r="P101" s="9" t="s">
        <v>28</v>
      </c>
      <c r="Q101" s="9" t="s">
        <v>28</v>
      </c>
      <c r="R101" s="9" t="s">
        <v>28</v>
      </c>
      <c r="S101" s="9" t="s">
        <v>28</v>
      </c>
      <c r="T101" s="9" t="s">
        <v>28</v>
      </c>
      <c r="U101" s="9" t="s">
        <v>28</v>
      </c>
      <c r="V101" s="9" t="s">
        <v>28</v>
      </c>
      <c r="W101" s="9" t="s">
        <v>28</v>
      </c>
      <c r="X101" s="9" t="s">
        <v>28</v>
      </c>
      <c r="Y101" s="9" t="s">
        <v>28</v>
      </c>
      <c r="Z101" s="9" t="s">
        <v>28</v>
      </c>
      <c r="AA101" s="9" t="s">
        <v>59</v>
      </c>
      <c r="AB101" s="9" t="s">
        <v>28</v>
      </c>
      <c r="AC101" s="9" t="s">
        <v>28</v>
      </c>
      <c r="AD101" s="9" t="s">
        <v>28</v>
      </c>
    </row>
    <row r="102" spans="1:30" ht="12.75">
      <c r="A102" s="11" t="str">
        <f>HYPERLINK("http://www.abs.gov.au/ausstats/subscriber.nsf/LookupAttach/3415.0Data+Cubes-19.08.15302/$File/34150DS0084_2012_Marriages and Divorces_Migrants.xls","Marriages and Divorces 2012")</f>
        <v>Marriages and Divorces 2012</v>
      </c>
      <c r="B102" s="9" t="s">
        <v>59</v>
      </c>
      <c r="C102" s="9" t="s">
        <v>28</v>
      </c>
      <c r="D102" s="9" t="s">
        <v>28</v>
      </c>
      <c r="E102" s="9" t="s">
        <v>28</v>
      </c>
      <c r="F102" s="9" t="s">
        <v>28</v>
      </c>
      <c r="G102" s="9" t="s">
        <v>28</v>
      </c>
      <c r="H102" s="9" t="s">
        <v>28</v>
      </c>
      <c r="I102" s="9" t="s">
        <v>28</v>
      </c>
      <c r="J102" s="9" t="s">
        <v>28</v>
      </c>
      <c r="K102" s="9" t="s">
        <v>28</v>
      </c>
      <c r="L102" s="9" t="s">
        <v>28</v>
      </c>
      <c r="M102" s="9" t="s">
        <v>28</v>
      </c>
      <c r="N102" s="9" t="s">
        <v>28</v>
      </c>
      <c r="O102" s="9" t="s">
        <v>28</v>
      </c>
      <c r="P102" s="9" t="s">
        <v>28</v>
      </c>
      <c r="Q102" s="9" t="s">
        <v>28</v>
      </c>
      <c r="R102" s="9" t="s">
        <v>28</v>
      </c>
      <c r="S102" s="9" t="s">
        <v>28</v>
      </c>
      <c r="T102" s="9" t="s">
        <v>28</v>
      </c>
      <c r="U102" s="9" t="s">
        <v>28</v>
      </c>
      <c r="V102" s="9" t="s">
        <v>28</v>
      </c>
      <c r="W102" s="9" t="s">
        <v>28</v>
      </c>
      <c r="X102" s="9" t="s">
        <v>28</v>
      </c>
      <c r="Y102" s="9" t="s">
        <v>28</v>
      </c>
      <c r="Z102" s="9" t="s">
        <v>28</v>
      </c>
      <c r="AA102" s="9" t="s">
        <v>59</v>
      </c>
      <c r="AB102" s="9" t="s">
        <v>28</v>
      </c>
      <c r="AC102" s="9" t="s">
        <v>28</v>
      </c>
      <c r="AD102" s="9" t="s">
        <v>28</v>
      </c>
    </row>
    <row r="103" spans="1:30" ht="12.75">
      <c r="A103" s="11" t="str">
        <f>HYPERLINK("http://www.abs.gov.au/ausstats/subscriber.nsf/LookupAttach/3415.0Data+Cubes-23.07.13300/$File/34150DS0079_2011_Marriages and Divorces_Migrants.xls","Marriages and Divorces 2011")</f>
        <v>Marriages and Divorces 2011</v>
      </c>
      <c r="B103" s="9" t="s">
        <v>59</v>
      </c>
      <c r="C103" s="9" t="s">
        <v>28</v>
      </c>
      <c r="D103" s="9" t="s">
        <v>28</v>
      </c>
      <c r="E103" s="9" t="s">
        <v>28</v>
      </c>
      <c r="F103" s="9" t="s">
        <v>28</v>
      </c>
      <c r="G103" s="9" t="s">
        <v>28</v>
      </c>
      <c r="H103" s="9" t="s">
        <v>28</v>
      </c>
      <c r="I103" s="9" t="s">
        <v>28</v>
      </c>
      <c r="J103" s="9" t="s">
        <v>28</v>
      </c>
      <c r="K103" s="9" t="s">
        <v>28</v>
      </c>
      <c r="L103" s="9" t="s">
        <v>28</v>
      </c>
      <c r="M103" s="9" t="s">
        <v>28</v>
      </c>
      <c r="N103" s="9" t="s">
        <v>28</v>
      </c>
      <c r="O103" s="9" t="s">
        <v>28</v>
      </c>
      <c r="P103" s="9" t="s">
        <v>28</v>
      </c>
      <c r="Q103" s="9" t="s">
        <v>28</v>
      </c>
      <c r="R103" s="9" t="s">
        <v>28</v>
      </c>
      <c r="S103" s="9" t="s">
        <v>28</v>
      </c>
      <c r="T103" s="9" t="s">
        <v>28</v>
      </c>
      <c r="U103" s="9" t="s">
        <v>28</v>
      </c>
      <c r="V103" s="9" t="s">
        <v>28</v>
      </c>
      <c r="W103" s="9" t="s">
        <v>28</v>
      </c>
      <c r="X103" s="9" t="s">
        <v>28</v>
      </c>
      <c r="Y103" s="9" t="s">
        <v>28</v>
      </c>
      <c r="Z103" s="9" t="s">
        <v>28</v>
      </c>
      <c r="AA103" s="9" t="s">
        <v>59</v>
      </c>
      <c r="AB103" s="9" t="s">
        <v>28</v>
      </c>
      <c r="AC103" s="9" t="s">
        <v>28</v>
      </c>
      <c r="AD103" s="9" t="s">
        <v>28</v>
      </c>
    </row>
    <row r="104" spans="1:30" ht="12.75">
      <c r="A104" s="11" t="str">
        <f>HYPERLINK("http://www.abs.gov.au/ausstats/subscriber.nsf/LookupAttach/3415.0Data+Cubes-26.07.12300/$File/34150DS0069_2010_Marriages and Divorces_Migrants.xls","Marriages and Divorces 2010")</f>
        <v>Marriages and Divorces 2010</v>
      </c>
      <c r="B104" s="9" t="s">
        <v>59</v>
      </c>
      <c r="C104" s="9" t="s">
        <v>28</v>
      </c>
      <c r="D104" s="9" t="s">
        <v>28</v>
      </c>
      <c r="E104" s="9" t="s">
        <v>28</v>
      </c>
      <c r="F104" s="9" t="s">
        <v>28</v>
      </c>
      <c r="G104" s="9" t="s">
        <v>28</v>
      </c>
      <c r="H104" s="9" t="s">
        <v>28</v>
      </c>
      <c r="I104" s="9" t="s">
        <v>28</v>
      </c>
      <c r="J104" s="9" t="s">
        <v>28</v>
      </c>
      <c r="K104" s="9" t="s">
        <v>28</v>
      </c>
      <c r="L104" s="9" t="s">
        <v>28</v>
      </c>
      <c r="M104" s="9" t="s">
        <v>28</v>
      </c>
      <c r="N104" s="9" t="s">
        <v>28</v>
      </c>
      <c r="O104" s="9" t="s">
        <v>28</v>
      </c>
      <c r="P104" s="9" t="s">
        <v>28</v>
      </c>
      <c r="Q104" s="9" t="s">
        <v>28</v>
      </c>
      <c r="R104" s="9" t="s">
        <v>28</v>
      </c>
      <c r="S104" s="9" t="s">
        <v>28</v>
      </c>
      <c r="T104" s="9" t="s">
        <v>28</v>
      </c>
      <c r="U104" s="9" t="s">
        <v>28</v>
      </c>
      <c r="V104" s="9" t="s">
        <v>28</v>
      </c>
      <c r="W104" s="9" t="s">
        <v>28</v>
      </c>
      <c r="X104" s="9" t="s">
        <v>28</v>
      </c>
      <c r="Y104" s="9" t="s">
        <v>28</v>
      </c>
      <c r="Z104" s="9" t="s">
        <v>28</v>
      </c>
      <c r="AA104" s="9" t="s">
        <v>59</v>
      </c>
      <c r="AB104" s="9" t="s">
        <v>28</v>
      </c>
      <c r="AC104" s="9" t="s">
        <v>28</v>
      </c>
      <c r="AD104" s="9" t="s">
        <v>28</v>
      </c>
    </row>
    <row r="105" spans="1:30" ht="12.75">
      <c r="A105" s="11" t="str">
        <f>HYPERLINK("http://www.abs.gov.au/ausstats/subscriber.nsf/LookupAttach/3415.0Data+Cubes-29.06.1143/$File/34150DS0049_2009_Marriages and Divorces_Migrants.xls","Marriages and Divorces 2009")</f>
        <v>Marriages and Divorces 2009</v>
      </c>
      <c r="B105" s="9" t="s">
        <v>59</v>
      </c>
      <c r="C105" s="9" t="s">
        <v>28</v>
      </c>
      <c r="D105" s="9" t="s">
        <v>28</v>
      </c>
      <c r="E105" s="9" t="s">
        <v>28</v>
      </c>
      <c r="F105" s="9" t="s">
        <v>28</v>
      </c>
      <c r="G105" s="9" t="s">
        <v>28</v>
      </c>
      <c r="H105" s="9" t="s">
        <v>28</v>
      </c>
      <c r="I105" s="9" t="s">
        <v>28</v>
      </c>
      <c r="J105" s="9" t="s">
        <v>28</v>
      </c>
      <c r="K105" s="9" t="s">
        <v>28</v>
      </c>
      <c r="L105" s="9" t="s">
        <v>28</v>
      </c>
      <c r="M105" s="9" t="s">
        <v>28</v>
      </c>
      <c r="N105" s="9" t="s">
        <v>28</v>
      </c>
      <c r="O105" s="9" t="s">
        <v>28</v>
      </c>
      <c r="P105" s="9" t="s">
        <v>28</v>
      </c>
      <c r="Q105" s="9" t="s">
        <v>28</v>
      </c>
      <c r="R105" s="9" t="s">
        <v>28</v>
      </c>
      <c r="S105" s="9" t="s">
        <v>28</v>
      </c>
      <c r="T105" s="9" t="s">
        <v>28</v>
      </c>
      <c r="U105" s="9" t="s">
        <v>28</v>
      </c>
      <c r="V105" s="9" t="s">
        <v>28</v>
      </c>
      <c r="W105" s="9" t="s">
        <v>28</v>
      </c>
      <c r="X105" s="9" t="s">
        <v>28</v>
      </c>
      <c r="Y105" s="9" t="s">
        <v>28</v>
      </c>
      <c r="Z105" s="9" t="s">
        <v>28</v>
      </c>
      <c r="AA105" s="9" t="s">
        <v>59</v>
      </c>
      <c r="AB105" s="9" t="s">
        <v>28</v>
      </c>
      <c r="AC105" s="9" t="s">
        <v>28</v>
      </c>
      <c r="AD105" s="9" t="s">
        <v>28</v>
      </c>
    </row>
    <row r="106" spans="1:30" ht="12.75">
      <c r="A106" s="11" t="str">
        <f>HYPERLINK("http://www.abs.gov.au/ausstats/subscriber.nsf/LookupAttach/3415.0Data+Cubes-29.06.1144/$File/34150DS0048_2008_Marriages and Divorces_Migrants.xls","Marriages and Divorces 2008")</f>
        <v>Marriages and Divorces 2008</v>
      </c>
      <c r="B106" s="9" t="s">
        <v>59</v>
      </c>
      <c r="C106" s="9" t="s">
        <v>28</v>
      </c>
      <c r="D106" s="9" t="s">
        <v>28</v>
      </c>
      <c r="E106" s="9" t="s">
        <v>28</v>
      </c>
      <c r="F106" s="9" t="s">
        <v>28</v>
      </c>
      <c r="G106" s="9" t="s">
        <v>28</v>
      </c>
      <c r="H106" s="9" t="s">
        <v>28</v>
      </c>
      <c r="I106" s="9" t="s">
        <v>28</v>
      </c>
      <c r="J106" s="9" t="s">
        <v>28</v>
      </c>
      <c r="K106" s="9" t="s">
        <v>28</v>
      </c>
      <c r="L106" s="9" t="s">
        <v>28</v>
      </c>
      <c r="M106" s="9" t="s">
        <v>28</v>
      </c>
      <c r="N106" s="9" t="s">
        <v>28</v>
      </c>
      <c r="O106" s="9" t="s">
        <v>28</v>
      </c>
      <c r="P106" s="9" t="s">
        <v>28</v>
      </c>
      <c r="Q106" s="9" t="s">
        <v>28</v>
      </c>
      <c r="R106" s="9" t="s">
        <v>28</v>
      </c>
      <c r="S106" s="9" t="s">
        <v>28</v>
      </c>
      <c r="T106" s="9" t="s">
        <v>28</v>
      </c>
      <c r="U106" s="9" t="s">
        <v>28</v>
      </c>
      <c r="V106" s="9" t="s">
        <v>28</v>
      </c>
      <c r="W106" s="9" t="s">
        <v>28</v>
      </c>
      <c r="X106" s="9" t="s">
        <v>28</v>
      </c>
      <c r="Y106" s="9" t="s">
        <v>28</v>
      </c>
      <c r="Z106" s="9" t="s">
        <v>28</v>
      </c>
      <c r="AA106" s="9" t="s">
        <v>59</v>
      </c>
      <c r="AB106" s="9" t="s">
        <v>28</v>
      </c>
      <c r="AC106" s="9" t="s">
        <v>28</v>
      </c>
      <c r="AD106" s="9" t="s">
        <v>28</v>
      </c>
    </row>
    <row r="107" spans="1:30" ht="12.75">
      <c r="A107" s="11" t="str">
        <f>HYPERLINK("http://www.abs.gov.au/ausstats/subscriber.nsf/LookupAttach/3415.0Data+Cubes-19.07.17315/$File/34150DS0089_2014-15_NHS_Migrants.xls","National Health Survey 2014-15")</f>
        <v>National Health Survey 2014-15</v>
      </c>
      <c r="B107" s="9" t="s">
        <v>59</v>
      </c>
      <c r="C107" s="9" t="s">
        <v>28</v>
      </c>
      <c r="D107" s="9" t="s">
        <v>28</v>
      </c>
      <c r="E107" s="9" t="s">
        <v>28</v>
      </c>
      <c r="F107" s="9" t="s">
        <v>28</v>
      </c>
      <c r="G107" s="9" t="s">
        <v>28</v>
      </c>
      <c r="H107" s="9" t="s">
        <v>28</v>
      </c>
      <c r="I107" s="9" t="s">
        <v>28</v>
      </c>
      <c r="J107" s="9" t="s">
        <v>28</v>
      </c>
      <c r="K107" s="9" t="s">
        <v>28</v>
      </c>
      <c r="L107" s="9" t="s">
        <v>28</v>
      </c>
      <c r="M107" s="9" t="s">
        <v>28</v>
      </c>
      <c r="N107" s="9" t="s">
        <v>28</v>
      </c>
      <c r="O107" s="9" t="s">
        <v>59</v>
      </c>
      <c r="P107" s="9" t="s">
        <v>28</v>
      </c>
      <c r="Q107" s="9" t="s">
        <v>59</v>
      </c>
      <c r="R107" s="9" t="s">
        <v>28</v>
      </c>
      <c r="S107" s="9" t="s">
        <v>28</v>
      </c>
      <c r="T107" s="9" t="s">
        <v>28</v>
      </c>
      <c r="U107" s="9" t="s">
        <v>28</v>
      </c>
      <c r="V107" s="9" t="s">
        <v>28</v>
      </c>
      <c r="W107" s="9" t="s">
        <v>28</v>
      </c>
      <c r="X107" s="9" t="s">
        <v>28</v>
      </c>
      <c r="Y107" s="9" t="s">
        <v>28</v>
      </c>
      <c r="Z107" s="9" t="s">
        <v>28</v>
      </c>
      <c r="AA107" s="9" t="s">
        <v>59</v>
      </c>
      <c r="AB107" s="9" t="s">
        <v>28</v>
      </c>
      <c r="AC107" s="9" t="s">
        <v>28</v>
      </c>
      <c r="AD107" s="9" t="s">
        <v>28</v>
      </c>
    </row>
    <row r="108" spans="1:30" ht="12.75">
      <c r="A108" s="11" t="str">
        <f>HYPERLINK("http://www.abs.gov.au/ausstats/subscriber.nsf/LookupAttach/3415.0Data+Cubes-29.11.11310/$File/34150DS0065_2007-08_NHS_second release_Migrants.xls","National Health Survey 2007–08  Second release")</f>
        <v>National Health Survey 2007–08  Second release</v>
      </c>
      <c r="B108" s="9" t="s">
        <v>59</v>
      </c>
      <c r="C108" s="9" t="s">
        <v>28</v>
      </c>
      <c r="D108" s="9" t="s">
        <v>28</v>
      </c>
      <c r="E108" s="9" t="s">
        <v>28</v>
      </c>
      <c r="F108" s="9" t="s">
        <v>28</v>
      </c>
      <c r="G108" s="9" t="s">
        <v>28</v>
      </c>
      <c r="H108" s="9" t="s">
        <v>28</v>
      </c>
      <c r="I108" s="9" t="s">
        <v>28</v>
      </c>
      <c r="J108" s="9" t="s">
        <v>28</v>
      </c>
      <c r="K108" s="9" t="s">
        <v>28</v>
      </c>
      <c r="L108" s="9" t="s">
        <v>28</v>
      </c>
      <c r="M108" s="9" t="s">
        <v>28</v>
      </c>
      <c r="N108" s="9" t="s">
        <v>28</v>
      </c>
      <c r="O108" s="9" t="s">
        <v>59</v>
      </c>
      <c r="P108" s="9" t="s">
        <v>28</v>
      </c>
      <c r="Q108" s="9" t="s">
        <v>59</v>
      </c>
      <c r="R108" s="9" t="s">
        <v>28</v>
      </c>
      <c r="S108" s="9" t="s">
        <v>28</v>
      </c>
      <c r="T108" s="9" t="s">
        <v>28</v>
      </c>
      <c r="U108" s="9" t="s">
        <v>28</v>
      </c>
      <c r="V108" s="9" t="s">
        <v>28</v>
      </c>
      <c r="W108" s="9" t="s">
        <v>28</v>
      </c>
      <c r="X108" s="9" t="s">
        <v>28</v>
      </c>
      <c r="Y108" s="9" t="s">
        <v>28</v>
      </c>
      <c r="Z108" s="9" t="s">
        <v>28</v>
      </c>
      <c r="AA108" s="9" t="s">
        <v>59</v>
      </c>
      <c r="AB108" s="9" t="s">
        <v>28</v>
      </c>
      <c r="AC108" s="9" t="s">
        <v>28</v>
      </c>
      <c r="AD108" s="9" t="s">
        <v>28</v>
      </c>
    </row>
    <row r="109" spans="1:30" ht="12.75">
      <c r="A109" s="11" t="str">
        <f>HYPERLINK("http://www.abs.gov.au/ausstats/subscriber.nsf/LookupAttach/3415.0Data+Cubes-29.11.11320/$File/34150DS0060_2007-08_NHS_Migrants.xls","National Health Survey 2007–08 First release")</f>
        <v>National Health Survey 2007–08 First release</v>
      </c>
      <c r="B109" s="9" t="s">
        <v>59</v>
      </c>
      <c r="C109" s="9" t="s">
        <v>28</v>
      </c>
      <c r="D109" s="9" t="s">
        <v>28</v>
      </c>
      <c r="E109" s="9" t="s">
        <v>28</v>
      </c>
      <c r="F109" s="9" t="s">
        <v>28</v>
      </c>
      <c r="G109" s="9" t="s">
        <v>28</v>
      </c>
      <c r="H109" s="9" t="s">
        <v>28</v>
      </c>
      <c r="I109" s="9" t="s">
        <v>59</v>
      </c>
      <c r="J109" s="9" t="s">
        <v>28</v>
      </c>
      <c r="K109" s="9" t="s">
        <v>28</v>
      </c>
      <c r="L109" s="9" t="s">
        <v>59</v>
      </c>
      <c r="M109" s="9" t="s">
        <v>28</v>
      </c>
      <c r="N109" s="9" t="s">
        <v>28</v>
      </c>
      <c r="O109" s="9" t="s">
        <v>59</v>
      </c>
      <c r="P109" s="9" t="s">
        <v>28</v>
      </c>
      <c r="Q109" s="9" t="s">
        <v>59</v>
      </c>
      <c r="R109" s="9" t="s">
        <v>28</v>
      </c>
      <c r="S109" s="9" t="s">
        <v>28</v>
      </c>
      <c r="T109" s="9" t="s">
        <v>28</v>
      </c>
      <c r="U109" s="9" t="s">
        <v>28</v>
      </c>
      <c r="V109" s="9" t="s">
        <v>28</v>
      </c>
      <c r="W109" s="9" t="s">
        <v>28</v>
      </c>
      <c r="X109" s="9" t="s">
        <v>28</v>
      </c>
      <c r="Y109" s="9" t="s">
        <v>28</v>
      </c>
      <c r="Z109" s="9" t="s">
        <v>28</v>
      </c>
      <c r="AA109" s="9" t="s">
        <v>59</v>
      </c>
      <c r="AB109" s="9" t="s">
        <v>59</v>
      </c>
      <c r="AC109" s="9" t="s">
        <v>59</v>
      </c>
      <c r="AD109" s="9" t="s">
        <v>59</v>
      </c>
    </row>
    <row r="110" spans="1:30" ht="12.75">
      <c r="A110" s="11" t="str">
        <f>HYPERLINK("http://www.abs.gov.au/ausstats/subscriber.nsf/LookupAttach/3415.0Data+Cubes-29.06.1145/$File/34150DS0032_2004_05_NHS_second release_Migrants.xls","National Health Survey 2004–05 Second release")</f>
        <v>National Health Survey 2004–05 Second release</v>
      </c>
      <c r="B110" s="9" t="s">
        <v>59</v>
      </c>
      <c r="C110" s="9" t="s">
        <v>28</v>
      </c>
      <c r="D110" s="9" t="s">
        <v>28</v>
      </c>
      <c r="E110" s="9" t="s">
        <v>28</v>
      </c>
      <c r="F110" s="9" t="s">
        <v>28</v>
      </c>
      <c r="G110" s="9" t="s">
        <v>28</v>
      </c>
      <c r="H110" s="9" t="s">
        <v>28</v>
      </c>
      <c r="I110" s="9" t="s">
        <v>28</v>
      </c>
      <c r="J110" s="9" t="s">
        <v>28</v>
      </c>
      <c r="K110" s="9" t="s">
        <v>28</v>
      </c>
      <c r="L110" s="9" t="s">
        <v>28</v>
      </c>
      <c r="M110" s="9" t="s">
        <v>28</v>
      </c>
      <c r="N110" s="9" t="s">
        <v>28</v>
      </c>
      <c r="O110" s="9" t="s">
        <v>59</v>
      </c>
      <c r="P110" s="9" t="s">
        <v>28</v>
      </c>
      <c r="Q110" s="9" t="s">
        <v>59</v>
      </c>
      <c r="R110" s="9" t="s">
        <v>28</v>
      </c>
      <c r="S110" s="9" t="s">
        <v>28</v>
      </c>
      <c r="T110" s="9" t="s">
        <v>28</v>
      </c>
      <c r="U110" s="9" t="s">
        <v>28</v>
      </c>
      <c r="V110" s="9" t="s">
        <v>28</v>
      </c>
      <c r="W110" s="9" t="s">
        <v>28</v>
      </c>
      <c r="X110" s="9" t="s">
        <v>28</v>
      </c>
      <c r="Y110" s="9" t="s">
        <v>28</v>
      </c>
      <c r="Z110" s="9" t="s">
        <v>28</v>
      </c>
      <c r="AA110" s="9" t="s">
        <v>59</v>
      </c>
      <c r="AB110" s="9" t="s">
        <v>28</v>
      </c>
      <c r="AC110" s="9" t="s">
        <v>28</v>
      </c>
      <c r="AD110" s="9" t="s">
        <v>28</v>
      </c>
    </row>
    <row r="111" spans="1:30" ht="12.75">
      <c r="A111" s="11" t="str">
        <f>HYPERLINK("http://www.abs.gov.au/ausstats/subscriber.nsf/LookupAttach/3415.0Data+Cubes-29.06.1146/$File/34150DS0013_2004-05_NHS_Migrants.xls","National Health Survey 2004–05 First release")</f>
        <v>National Health Survey 2004–05 First release</v>
      </c>
      <c r="B111" s="9" t="s">
        <v>59</v>
      </c>
      <c r="C111" s="9" t="s">
        <v>28</v>
      </c>
      <c r="D111" s="9" t="s">
        <v>28</v>
      </c>
      <c r="E111" s="9" t="s">
        <v>28</v>
      </c>
      <c r="F111" s="9" t="s">
        <v>28</v>
      </c>
      <c r="G111" s="9" t="s">
        <v>28</v>
      </c>
      <c r="H111" s="9" t="s">
        <v>28</v>
      </c>
      <c r="I111" s="9" t="s">
        <v>59</v>
      </c>
      <c r="J111" s="9" t="s">
        <v>28</v>
      </c>
      <c r="K111" s="9" t="s">
        <v>28</v>
      </c>
      <c r="L111" s="9" t="s">
        <v>59</v>
      </c>
      <c r="M111" s="9" t="s">
        <v>28</v>
      </c>
      <c r="N111" s="9" t="s">
        <v>28</v>
      </c>
      <c r="O111" s="9" t="s">
        <v>59</v>
      </c>
      <c r="P111" s="9" t="s">
        <v>28</v>
      </c>
      <c r="Q111" s="9" t="s">
        <v>59</v>
      </c>
      <c r="R111" s="9" t="s">
        <v>28</v>
      </c>
      <c r="S111" s="9" t="s">
        <v>28</v>
      </c>
      <c r="T111" s="9" t="s">
        <v>28</v>
      </c>
      <c r="U111" s="9" t="s">
        <v>28</v>
      </c>
      <c r="V111" s="9" t="s">
        <v>28</v>
      </c>
      <c r="W111" s="9" t="s">
        <v>28</v>
      </c>
      <c r="X111" s="9" t="s">
        <v>28</v>
      </c>
      <c r="Y111" s="9" t="s">
        <v>28</v>
      </c>
      <c r="Z111" s="9" t="s">
        <v>28</v>
      </c>
      <c r="AA111" s="9" t="s">
        <v>59</v>
      </c>
      <c r="AB111" s="9" t="s">
        <v>59</v>
      </c>
      <c r="AC111" s="9" t="s">
        <v>59</v>
      </c>
      <c r="AD111" s="9" t="s">
        <v>59</v>
      </c>
    </row>
    <row r="112" spans="1:30" ht="12.75">
      <c r="A112" s="11" t="str">
        <f>HYPERLINK("http://www.abs.gov.au/ausstats/subscriber.nsf/LookupAttach/3415.0Data+Cubes-29.06.1147/$File/34150DS0014_2005-06_MPHS_SportsParticipation_Migrants.xls","Participation in Sports and Physical Recreation 2005–06")</f>
        <v>Participation in Sports and Physical Recreation 2005–06</v>
      </c>
      <c r="B112" s="9" t="s">
        <v>59</v>
      </c>
      <c r="C112" s="9" t="s">
        <v>28</v>
      </c>
      <c r="D112" s="9" t="s">
        <v>28</v>
      </c>
      <c r="E112" s="9" t="s">
        <v>28</v>
      </c>
      <c r="F112" s="9" t="s">
        <v>28</v>
      </c>
      <c r="G112" s="9" t="s">
        <v>28</v>
      </c>
      <c r="H112" s="9" t="s">
        <v>28</v>
      </c>
      <c r="I112" s="9" t="s">
        <v>28</v>
      </c>
      <c r="J112" s="9" t="s">
        <v>28</v>
      </c>
      <c r="K112" s="9" t="s">
        <v>28</v>
      </c>
      <c r="L112" s="9" t="s">
        <v>59</v>
      </c>
      <c r="M112" s="9" t="s">
        <v>28</v>
      </c>
      <c r="N112" s="9" t="s">
        <v>28</v>
      </c>
      <c r="O112" s="9" t="s">
        <v>28</v>
      </c>
      <c r="P112" s="9" t="s">
        <v>28</v>
      </c>
      <c r="Q112" s="9" t="s">
        <v>28</v>
      </c>
      <c r="R112" s="9" t="s">
        <v>28</v>
      </c>
      <c r="S112" s="9" t="s">
        <v>28</v>
      </c>
      <c r="T112" s="9" t="s">
        <v>28</v>
      </c>
      <c r="U112" s="9" t="s">
        <v>28</v>
      </c>
      <c r="V112" s="9" t="s">
        <v>28</v>
      </c>
      <c r="W112" s="9" t="s">
        <v>28</v>
      </c>
      <c r="X112" s="9" t="s">
        <v>28</v>
      </c>
      <c r="Y112" s="9" t="s">
        <v>28</v>
      </c>
      <c r="Z112" s="9" t="s">
        <v>28</v>
      </c>
      <c r="AA112" s="9" t="s">
        <v>59</v>
      </c>
      <c r="AB112" s="9" t="s">
        <v>59</v>
      </c>
      <c r="AC112" s="9" t="s">
        <v>59</v>
      </c>
      <c r="AD112" s="9" t="s">
        <v>59</v>
      </c>
    </row>
    <row r="113" spans="1:30" ht="12.75">
      <c r="A113" s="11" t="str">
        <f>HYPERLINK("http://www.abs.gov.au/ausstats/subscriber.nsf/LookupAttach/3418.0Data+Cubes-27.07.171/$File/34180Do0001_201314_1.xls","Personal Income of Migrants, Australia, 2013-14")</f>
        <v>Personal Income of Migrants, Australia, 2013-14</v>
      </c>
      <c r="B113" s="9" t="s">
        <v>59</v>
      </c>
      <c r="C113" s="9" t="s">
        <v>28</v>
      </c>
      <c r="D113" s="9" t="s">
        <v>28</v>
      </c>
      <c r="E113" s="9" t="s">
        <v>28</v>
      </c>
      <c r="F113" s="9" t="s">
        <v>28</v>
      </c>
      <c r="G113" s="9" t="s">
        <v>28</v>
      </c>
      <c r="H113" s="9" t="s">
        <v>28</v>
      </c>
      <c r="I113" s="9" t="s">
        <v>28</v>
      </c>
      <c r="J113" s="9" t="s">
        <v>59</v>
      </c>
      <c r="K113" s="9" t="s">
        <v>59</v>
      </c>
      <c r="L113" s="9" t="s">
        <v>59</v>
      </c>
      <c r="M113" s="9" t="s">
        <v>28</v>
      </c>
      <c r="N113" s="9" t="s">
        <v>59</v>
      </c>
      <c r="O113" s="9" t="s">
        <v>28</v>
      </c>
      <c r="P113" s="9" t="s">
        <v>28</v>
      </c>
      <c r="Q113" s="9" t="s">
        <v>28</v>
      </c>
      <c r="R113" s="9" t="s">
        <v>28</v>
      </c>
      <c r="S113" s="9" t="s">
        <v>28</v>
      </c>
      <c r="T113" s="9" t="s">
        <v>59</v>
      </c>
      <c r="U113" s="9" t="s">
        <v>59</v>
      </c>
      <c r="V113" s="9" t="s">
        <v>28</v>
      </c>
      <c r="W113" s="9" t="s">
        <v>28</v>
      </c>
      <c r="X113" s="9" t="s">
        <v>59</v>
      </c>
      <c r="Y113" s="9" t="s">
        <v>59</v>
      </c>
      <c r="Z113" s="9" t="s">
        <v>59</v>
      </c>
      <c r="AA113" s="9" t="s">
        <v>59</v>
      </c>
      <c r="AB113" s="9" t="s">
        <v>59</v>
      </c>
      <c r="AC113" s="9" t="s">
        <v>59</v>
      </c>
      <c r="AD113" s="9" t="s">
        <v>59</v>
      </c>
    </row>
    <row r="114" spans="1:30" ht="12.75">
      <c r="A114" s="11" t="str">
        <f>HYPERLINK("http://www.abs.gov.au/ausstats/subscriber.nsf/LookupAttach/3418.0Data+Cubes-27.10.161/$File/34180Do0001_201112_1.xlsx","Personal Income of Migrants, Australia, 2011-12")</f>
        <v>Personal Income of Migrants, Australia, 2011-12</v>
      </c>
      <c r="B114" s="9" t="s">
        <v>59</v>
      </c>
      <c r="C114" s="9" t="s">
        <v>28</v>
      </c>
      <c r="D114" s="9" t="s">
        <v>28</v>
      </c>
      <c r="E114" s="9" t="s">
        <v>28</v>
      </c>
      <c r="F114" s="9" t="s">
        <v>28</v>
      </c>
      <c r="G114" s="9" t="s">
        <v>28</v>
      </c>
      <c r="H114" s="9" t="s">
        <v>28</v>
      </c>
      <c r="I114" s="9" t="s">
        <v>28</v>
      </c>
      <c r="J114" s="9" t="s">
        <v>59</v>
      </c>
      <c r="K114" s="9" t="s">
        <v>59</v>
      </c>
      <c r="L114" s="9" t="s">
        <v>59</v>
      </c>
      <c r="M114" s="9" t="s">
        <v>28</v>
      </c>
      <c r="N114" s="9" t="s">
        <v>59</v>
      </c>
      <c r="O114" s="9" t="s">
        <v>28</v>
      </c>
      <c r="P114" s="9" t="s">
        <v>28</v>
      </c>
      <c r="Q114" s="9" t="s">
        <v>28</v>
      </c>
      <c r="R114" s="9" t="s">
        <v>28</v>
      </c>
      <c r="S114" s="9" t="s">
        <v>28</v>
      </c>
      <c r="T114" s="9" t="s">
        <v>59</v>
      </c>
      <c r="U114" s="9" t="s">
        <v>59</v>
      </c>
      <c r="V114" s="9" t="s">
        <v>28</v>
      </c>
      <c r="W114" s="9" t="s">
        <v>28</v>
      </c>
      <c r="X114" s="9" t="s">
        <v>59</v>
      </c>
      <c r="Y114" s="9" t="s">
        <v>59</v>
      </c>
      <c r="Z114" s="9" t="s">
        <v>59</v>
      </c>
      <c r="AA114" s="9" t="s">
        <v>59</v>
      </c>
      <c r="AB114" s="9" t="s">
        <v>59</v>
      </c>
      <c r="AC114" s="9" t="s">
        <v>59</v>
      </c>
      <c r="AD114" s="9" t="s">
        <v>59</v>
      </c>
    </row>
    <row r="115" spans="1:30" ht="12.75">
      <c r="A115" s="11" t="str">
        <f>HYPERLINK("http://www.abs.gov.au/ausstats/subscriber.nsf/LookupAttach/3418.0Data+Cubes-03.12.151/$File/34180Do0001_201011_1.xls","Personal Income of Migrants, Australia, Experimental, 2010-11")</f>
        <v>Personal Income of Migrants, Australia, Experimental, 2010-11</v>
      </c>
      <c r="B115" s="9" t="s">
        <v>59</v>
      </c>
      <c r="C115" s="9" t="s">
        <v>28</v>
      </c>
      <c r="D115" s="9" t="s">
        <v>28</v>
      </c>
      <c r="E115" s="9" t="s">
        <v>28</v>
      </c>
      <c r="F115" s="9" t="s">
        <v>28</v>
      </c>
      <c r="G115" s="9" t="s">
        <v>28</v>
      </c>
      <c r="H115" s="9" t="s">
        <v>28</v>
      </c>
      <c r="I115" s="9" t="s">
        <v>28</v>
      </c>
      <c r="J115" s="9" t="s">
        <v>59</v>
      </c>
      <c r="K115" s="9" t="s">
        <v>59</v>
      </c>
      <c r="L115" s="9" t="s">
        <v>59</v>
      </c>
      <c r="M115" s="9" t="s">
        <v>28</v>
      </c>
      <c r="N115" s="9" t="s">
        <v>59</v>
      </c>
      <c r="O115" s="9" t="s">
        <v>28</v>
      </c>
      <c r="P115" s="9" t="s">
        <v>28</v>
      </c>
      <c r="Q115" s="9" t="s">
        <v>28</v>
      </c>
      <c r="R115" s="9" t="s">
        <v>28</v>
      </c>
      <c r="S115" s="9" t="s">
        <v>28</v>
      </c>
      <c r="T115" s="9" t="s">
        <v>59</v>
      </c>
      <c r="U115" s="9" t="s">
        <v>59</v>
      </c>
      <c r="V115" s="9" t="s">
        <v>28</v>
      </c>
      <c r="W115" s="9" t="s">
        <v>28</v>
      </c>
      <c r="X115" s="9" t="s">
        <v>59</v>
      </c>
      <c r="Y115" s="9" t="s">
        <v>59</v>
      </c>
      <c r="Z115" s="9" t="s">
        <v>59</v>
      </c>
      <c r="AA115" s="9" t="s">
        <v>59</v>
      </c>
      <c r="AB115" s="9" t="s">
        <v>59</v>
      </c>
      <c r="AC115" s="9" t="s">
        <v>59</v>
      </c>
      <c r="AD115" s="9" t="s">
        <v>59</v>
      </c>
    </row>
    <row r="116" spans="1:30" ht="12.75">
      <c r="A116" s="11" t="str">
        <f>HYPERLINK("http://www.abs.gov.au/ausstats/subscriber.nsf/LookupAttach/3418.0Data+Cubes-04.09.152/$File/34180Do0001_200910_2.xls","Personal Income of Migrants, Australia, Experimental, 2009-10")</f>
        <v>Personal Income of Migrants, Australia, Experimental, 2009-10</v>
      </c>
      <c r="B116" s="9" t="s">
        <v>59</v>
      </c>
      <c r="C116" s="9" t="s">
        <v>28</v>
      </c>
      <c r="D116" s="9" t="s">
        <v>28</v>
      </c>
      <c r="E116" s="9" t="s">
        <v>28</v>
      </c>
      <c r="F116" s="9" t="s">
        <v>28</v>
      </c>
      <c r="G116" s="9" t="s">
        <v>28</v>
      </c>
      <c r="H116" s="9" t="s">
        <v>28</v>
      </c>
      <c r="I116" s="9" t="s">
        <v>28</v>
      </c>
      <c r="J116" s="9" t="s">
        <v>59</v>
      </c>
      <c r="K116" s="9" t="s">
        <v>59</v>
      </c>
      <c r="L116" s="9" t="s">
        <v>59</v>
      </c>
      <c r="M116" s="9" t="s">
        <v>28</v>
      </c>
      <c r="N116" s="9" t="s">
        <v>59</v>
      </c>
      <c r="O116" s="9" t="s">
        <v>28</v>
      </c>
      <c r="P116" s="9" t="s">
        <v>28</v>
      </c>
      <c r="Q116" s="9" t="s">
        <v>28</v>
      </c>
      <c r="R116" s="9" t="s">
        <v>28</v>
      </c>
      <c r="S116" s="9" t="s">
        <v>28</v>
      </c>
      <c r="T116" s="9" t="s">
        <v>59</v>
      </c>
      <c r="U116" s="9" t="s">
        <v>59</v>
      </c>
      <c r="V116" s="9" t="s">
        <v>28</v>
      </c>
      <c r="W116" s="9" t="s">
        <v>28</v>
      </c>
      <c r="X116" s="9" t="s">
        <v>59</v>
      </c>
      <c r="Y116" s="9" t="s">
        <v>59</v>
      </c>
      <c r="Z116" s="9" t="s">
        <v>59</v>
      </c>
      <c r="AA116" s="9" t="s">
        <v>59</v>
      </c>
      <c r="AB116" s="9" t="s">
        <v>59</v>
      </c>
      <c r="AC116" s="9" t="s">
        <v>59</v>
      </c>
      <c r="AD116" s="9" t="s">
        <v>59</v>
      </c>
    </row>
    <row r="117" spans="1:30" ht="12.75">
      <c r="A117" s="11" t="str">
        <f>HYPERLINK("http://www.abs.gov.au/ausstats/subscriber.nsf/LookupAttach/3415.0Data+Cubes-29.06.1148/$File/34150DS0015_2005_PSS_Migrants.xls","Personal Safety 2005")</f>
        <v>Personal Safety 2005</v>
      </c>
      <c r="B117" s="9" t="s">
        <v>59</v>
      </c>
      <c r="C117" s="9" t="s">
        <v>28</v>
      </c>
      <c r="D117" s="9" t="s">
        <v>28</v>
      </c>
      <c r="E117" s="9" t="s">
        <v>28</v>
      </c>
      <c r="F117" s="9" t="s">
        <v>28</v>
      </c>
      <c r="G117" s="9" t="s">
        <v>28</v>
      </c>
      <c r="H117" s="9" t="s">
        <v>28</v>
      </c>
      <c r="I117" s="9" t="s">
        <v>28</v>
      </c>
      <c r="J117" s="9" t="s">
        <v>28</v>
      </c>
      <c r="K117" s="9" t="s">
        <v>28</v>
      </c>
      <c r="L117" s="9" t="s">
        <v>59</v>
      </c>
      <c r="M117" s="9" t="s">
        <v>28</v>
      </c>
      <c r="N117" s="9" t="s">
        <v>28</v>
      </c>
      <c r="O117" s="9" t="s">
        <v>59</v>
      </c>
      <c r="P117" s="9" t="s">
        <v>28</v>
      </c>
      <c r="Q117" s="9" t="s">
        <v>28</v>
      </c>
      <c r="R117" s="9" t="s">
        <v>28</v>
      </c>
      <c r="S117" s="9" t="s">
        <v>28</v>
      </c>
      <c r="T117" s="9" t="s">
        <v>28</v>
      </c>
      <c r="U117" s="9" t="s">
        <v>28</v>
      </c>
      <c r="V117" s="9" t="s">
        <v>28</v>
      </c>
      <c r="W117" s="9" t="s">
        <v>28</v>
      </c>
      <c r="X117" s="9" t="s">
        <v>28</v>
      </c>
      <c r="Y117" s="9" t="s">
        <v>28</v>
      </c>
      <c r="Z117" s="9" t="s">
        <v>28</v>
      </c>
      <c r="AA117" s="9" t="s">
        <v>59</v>
      </c>
      <c r="AB117" s="9" t="s">
        <v>28</v>
      </c>
      <c r="AC117" s="9" t="s">
        <v>59</v>
      </c>
      <c r="AD117" s="9" t="s">
        <v>28</v>
      </c>
    </row>
    <row r="118" spans="1:30" ht="12.75">
      <c r="A118" s="11" t="str">
        <f>HYPERLINK("http://www.abs.gov.au/ausstats/subscriber.nsf/LookupAttach/3415.0Data+Cubes-26.07.12350/$File/34150DS0068_2011_PNILF_Migrants.xls","Persons Not in the Labour Force 2011")</f>
        <v>Persons Not in the Labour Force 2011</v>
      </c>
      <c r="B118" s="9" t="s">
        <v>59</v>
      </c>
      <c r="C118" s="9" t="s">
        <v>28</v>
      </c>
      <c r="D118" s="9" t="s">
        <v>28</v>
      </c>
      <c r="E118" s="9" t="s">
        <v>28</v>
      </c>
      <c r="F118" s="9" t="s">
        <v>28</v>
      </c>
      <c r="G118" s="9" t="s">
        <v>28</v>
      </c>
      <c r="H118" s="9" t="s">
        <v>28</v>
      </c>
      <c r="I118" s="9" t="s">
        <v>28</v>
      </c>
      <c r="J118" s="9" t="s">
        <v>28</v>
      </c>
      <c r="K118" s="9" t="s">
        <v>28</v>
      </c>
      <c r="L118" s="9" t="s">
        <v>59</v>
      </c>
      <c r="M118" s="9" t="s">
        <v>28</v>
      </c>
      <c r="N118" s="9" t="s">
        <v>28</v>
      </c>
      <c r="O118" s="9" t="s">
        <v>28</v>
      </c>
      <c r="P118" s="9" t="s">
        <v>28</v>
      </c>
      <c r="Q118" s="9" t="s">
        <v>28</v>
      </c>
      <c r="R118" s="9" t="s">
        <v>28</v>
      </c>
      <c r="S118" s="9" t="s">
        <v>28</v>
      </c>
      <c r="T118" s="9" t="s">
        <v>28</v>
      </c>
      <c r="U118" s="9" t="s">
        <v>28</v>
      </c>
      <c r="V118" s="9" t="s">
        <v>28</v>
      </c>
      <c r="W118" s="9" t="s">
        <v>28</v>
      </c>
      <c r="X118" s="9" t="s">
        <v>28</v>
      </c>
      <c r="Y118" s="9" t="s">
        <v>28</v>
      </c>
      <c r="Z118" s="9" t="s">
        <v>28</v>
      </c>
      <c r="AA118" s="9" t="s">
        <v>59</v>
      </c>
      <c r="AB118" s="9" t="s">
        <v>28</v>
      </c>
      <c r="AC118" s="9" t="s">
        <v>59</v>
      </c>
      <c r="AD118" s="9" t="s">
        <v>28</v>
      </c>
    </row>
    <row r="119" spans="1:30" ht="12.75">
      <c r="A119" s="11" t="str">
        <f>HYPERLINK("http://www.abs.gov.au/ausstats/subscriber.nsf/LookupAttach/3415.0Data+Cubes-29.06.1149/$File/34150DS0033_2007_PNILF_Migrants.xls","Persons Not in the Labour Force 2007")</f>
        <v>Persons Not in the Labour Force 2007</v>
      </c>
      <c r="B119" s="9" t="s">
        <v>59</v>
      </c>
      <c r="C119" s="9" t="s">
        <v>28</v>
      </c>
      <c r="D119" s="9" t="s">
        <v>28</v>
      </c>
      <c r="E119" s="9" t="s">
        <v>28</v>
      </c>
      <c r="F119" s="9" t="s">
        <v>28</v>
      </c>
      <c r="G119" s="9" t="s">
        <v>28</v>
      </c>
      <c r="H119" s="9" t="s">
        <v>28</v>
      </c>
      <c r="I119" s="9" t="s">
        <v>28</v>
      </c>
      <c r="J119" s="9" t="s">
        <v>28</v>
      </c>
      <c r="K119" s="9" t="s">
        <v>28</v>
      </c>
      <c r="L119" s="9" t="s">
        <v>59</v>
      </c>
      <c r="M119" s="9" t="s">
        <v>28</v>
      </c>
      <c r="N119" s="9" t="s">
        <v>28</v>
      </c>
      <c r="O119" s="9" t="s">
        <v>28</v>
      </c>
      <c r="P119" s="9" t="s">
        <v>28</v>
      </c>
      <c r="Q119" s="9" t="s">
        <v>28</v>
      </c>
      <c r="R119" s="9" t="s">
        <v>28</v>
      </c>
      <c r="S119" s="9" t="s">
        <v>28</v>
      </c>
      <c r="T119" s="9" t="s">
        <v>28</v>
      </c>
      <c r="U119" s="9" t="s">
        <v>28</v>
      </c>
      <c r="V119" s="9" t="s">
        <v>28</v>
      </c>
      <c r="W119" s="9" t="s">
        <v>28</v>
      </c>
      <c r="X119" s="9" t="s">
        <v>28</v>
      </c>
      <c r="Y119" s="9" t="s">
        <v>28</v>
      </c>
      <c r="Z119" s="9" t="s">
        <v>28</v>
      </c>
      <c r="AA119" s="9" t="s">
        <v>59</v>
      </c>
      <c r="AB119" s="9" t="s">
        <v>28</v>
      </c>
      <c r="AC119" s="9" t="s">
        <v>59</v>
      </c>
      <c r="AD119" s="9" t="s">
        <v>28</v>
      </c>
    </row>
    <row r="120" spans="1:30" ht="12.75">
      <c r="A120" s="11" t="str">
        <f>HYPERLINK("http://www.abs.gov.au/ausstats/subscriber.nsf/LookupAttach/4235.0Data+Cubes-22.06.164/$File/42350Do004_2015.xls","Qualifications and Work 2015")</f>
        <v>Qualifications and Work 2015</v>
      </c>
      <c r="B120" s="9" t="s">
        <v>59</v>
      </c>
      <c r="C120" s="9" t="s">
        <v>28</v>
      </c>
      <c r="D120" s="9" t="s">
        <v>28</v>
      </c>
      <c r="E120" s="9" t="s">
        <v>28</v>
      </c>
      <c r="F120" s="9" t="s">
        <v>28</v>
      </c>
      <c r="G120" s="9" t="s">
        <v>28</v>
      </c>
      <c r="H120" s="9" t="s">
        <v>28</v>
      </c>
      <c r="I120" s="9" t="s">
        <v>28</v>
      </c>
      <c r="J120" s="9" t="s">
        <v>28</v>
      </c>
      <c r="K120" s="9" t="s">
        <v>28</v>
      </c>
      <c r="L120" s="9" t="s">
        <v>59</v>
      </c>
      <c r="M120" s="9" t="s">
        <v>59</v>
      </c>
      <c r="N120" s="9" t="s">
        <v>59</v>
      </c>
      <c r="O120" s="9" t="s">
        <v>59</v>
      </c>
      <c r="P120" s="9" t="s">
        <v>59</v>
      </c>
      <c r="Q120" s="9" t="s">
        <v>59</v>
      </c>
      <c r="R120" s="9" t="s">
        <v>59</v>
      </c>
      <c r="S120" s="9" t="s">
        <v>59</v>
      </c>
      <c r="T120" s="9" t="s">
        <v>59</v>
      </c>
      <c r="U120" s="9" t="s">
        <v>59</v>
      </c>
      <c r="V120" s="9" t="s">
        <v>28</v>
      </c>
      <c r="W120" s="9" t="s">
        <v>28</v>
      </c>
      <c r="X120" s="9" t="s">
        <v>59</v>
      </c>
      <c r="Y120" s="9" t="s">
        <v>28</v>
      </c>
      <c r="Z120" s="9" t="s">
        <v>28</v>
      </c>
      <c r="AA120" s="9" t="s">
        <v>59</v>
      </c>
      <c r="AB120" s="9" t="s">
        <v>59</v>
      </c>
      <c r="AC120" s="9" t="s">
        <v>59</v>
      </c>
      <c r="AD120" s="9" t="s">
        <v>59</v>
      </c>
    </row>
    <row r="121" spans="1:30" ht="12.75">
      <c r="A121" s="11" t="str">
        <f>HYPERLINK("http://www.abs.gov.au/ausstats/subscriber.nsf/LookupAttach/3415.0Data+Cubes-29.06.1150/$File/34150DS0053_2006_SDB_SLCD_linked data_Experimental_estimates_Migrants.xls","Settlement Database_Census linked data Experimental estimates 2006")</f>
        <v>Settlement Database_Census linked data Experimental estimates 2006</v>
      </c>
      <c r="B121" s="9" t="s">
        <v>28</v>
      </c>
      <c r="C121" s="9" t="s">
        <v>28</v>
      </c>
      <c r="D121" s="9" t="s">
        <v>28</v>
      </c>
      <c r="E121" s="9" t="s">
        <v>28</v>
      </c>
      <c r="F121" s="9" t="s">
        <v>28</v>
      </c>
      <c r="G121" s="9" t="s">
        <v>28</v>
      </c>
      <c r="H121" s="9" t="s">
        <v>28</v>
      </c>
      <c r="I121" s="9" t="s">
        <v>28</v>
      </c>
      <c r="J121" s="9" t="s">
        <v>59</v>
      </c>
      <c r="K121" s="9" t="s">
        <v>28</v>
      </c>
      <c r="L121" s="9" t="s">
        <v>28</v>
      </c>
      <c r="M121" s="9" t="s">
        <v>28</v>
      </c>
      <c r="N121" s="9" t="s">
        <v>28</v>
      </c>
      <c r="O121" s="9" t="s">
        <v>59</v>
      </c>
      <c r="P121" s="9" t="s">
        <v>28</v>
      </c>
      <c r="Q121" s="9" t="s">
        <v>28</v>
      </c>
      <c r="R121" s="9" t="s">
        <v>28</v>
      </c>
      <c r="S121" s="9" t="s">
        <v>28</v>
      </c>
      <c r="T121" s="9" t="s">
        <v>59</v>
      </c>
      <c r="U121" s="9" t="s">
        <v>28</v>
      </c>
      <c r="V121" s="9" t="s">
        <v>28</v>
      </c>
      <c r="W121" s="9" t="s">
        <v>28</v>
      </c>
      <c r="X121" s="9" t="s">
        <v>59</v>
      </c>
      <c r="Y121" s="9" t="s">
        <v>59</v>
      </c>
      <c r="Z121" s="9" t="s">
        <v>28</v>
      </c>
      <c r="AA121" s="9" t="s">
        <v>59</v>
      </c>
      <c r="AB121" s="9" t="s">
        <v>59</v>
      </c>
      <c r="AC121" s="9" t="s">
        <v>59</v>
      </c>
      <c r="AD121" s="9" t="s">
        <v>59</v>
      </c>
    </row>
    <row r="122" spans="1:30" ht="12.75">
      <c r="A122" s="11" t="str">
        <f>HYPERLINK("http://www.abs.gov.au/ausstats/subscriber.nsf/LookupAttach/3415.0Data+Cubes-29.06.1151/$File/34150DS0016_2005-06_MPHS_SportsAttendance_Migrants.xls","Sports Attendance 2005–06")</f>
        <v>Sports Attendance 2005–06</v>
      </c>
      <c r="B122" s="9" t="s">
        <v>59</v>
      </c>
      <c r="C122" s="9" t="s">
        <v>28</v>
      </c>
      <c r="D122" s="9" t="s">
        <v>28</v>
      </c>
      <c r="E122" s="9" t="s">
        <v>28</v>
      </c>
      <c r="F122" s="9" t="s">
        <v>28</v>
      </c>
      <c r="G122" s="9" t="s">
        <v>28</v>
      </c>
      <c r="H122" s="9" t="s">
        <v>28</v>
      </c>
      <c r="I122" s="9" t="s">
        <v>28</v>
      </c>
      <c r="J122" s="9" t="s">
        <v>28</v>
      </c>
      <c r="K122" s="9" t="s">
        <v>28</v>
      </c>
      <c r="L122" s="9" t="s">
        <v>59</v>
      </c>
      <c r="M122" s="9" t="s">
        <v>28</v>
      </c>
      <c r="N122" s="9" t="s">
        <v>28</v>
      </c>
      <c r="O122" s="9" t="s">
        <v>28</v>
      </c>
      <c r="P122" s="9" t="s">
        <v>28</v>
      </c>
      <c r="Q122" s="9" t="s">
        <v>28</v>
      </c>
      <c r="R122" s="9" t="s">
        <v>28</v>
      </c>
      <c r="S122" s="9" t="s">
        <v>28</v>
      </c>
      <c r="T122" s="9" t="s">
        <v>28</v>
      </c>
      <c r="U122" s="9" t="s">
        <v>28</v>
      </c>
      <c r="V122" s="9" t="s">
        <v>28</v>
      </c>
      <c r="W122" s="9" t="s">
        <v>28</v>
      </c>
      <c r="X122" s="9" t="s">
        <v>28</v>
      </c>
      <c r="Y122" s="9" t="s">
        <v>28</v>
      </c>
      <c r="Z122" s="9" t="s">
        <v>28</v>
      </c>
      <c r="AA122" s="9" t="s">
        <v>59</v>
      </c>
      <c r="AB122" s="9" t="s">
        <v>59</v>
      </c>
      <c r="AC122" s="9" t="s">
        <v>59</v>
      </c>
      <c r="AD122" s="9" t="s">
        <v>59</v>
      </c>
    </row>
    <row r="123" spans="1:30" ht="12.75">
      <c r="A123" s="11" t="str">
        <f>HYPERLINK("http://www.abs.gov.au/ausstats/subscriber.nsf/LookupAttach/3415.0Data+Cubes-26.07.12390/$File/34150DS0070_2011_UEW_Migrants.xls","Underemployed Workers 2011")</f>
        <v>Underemployed Workers 2011</v>
      </c>
      <c r="B123" s="9" t="s">
        <v>59</v>
      </c>
      <c r="C123" s="9" t="s">
        <v>28</v>
      </c>
      <c r="D123" s="9" t="s">
        <v>28</v>
      </c>
      <c r="E123" s="9" t="s">
        <v>28</v>
      </c>
      <c r="F123" s="9" t="s">
        <v>28</v>
      </c>
      <c r="G123" s="9" t="s">
        <v>28</v>
      </c>
      <c r="H123" s="9" t="s">
        <v>28</v>
      </c>
      <c r="I123" s="9" t="s">
        <v>28</v>
      </c>
      <c r="J123" s="9" t="s">
        <v>28</v>
      </c>
      <c r="K123" s="9" t="s">
        <v>28</v>
      </c>
      <c r="L123" s="9" t="s">
        <v>59</v>
      </c>
      <c r="M123" s="9" t="s">
        <v>28</v>
      </c>
      <c r="N123" s="9" t="s">
        <v>28</v>
      </c>
      <c r="O123" s="9" t="s">
        <v>28</v>
      </c>
      <c r="P123" s="9" t="s">
        <v>28</v>
      </c>
      <c r="Q123" s="9" t="s">
        <v>28</v>
      </c>
      <c r="R123" s="9" t="s">
        <v>28</v>
      </c>
      <c r="S123" s="9" t="s">
        <v>28</v>
      </c>
      <c r="T123" s="9" t="s">
        <v>28</v>
      </c>
      <c r="U123" s="9" t="s">
        <v>28</v>
      </c>
      <c r="V123" s="9" t="s">
        <v>28</v>
      </c>
      <c r="W123" s="9" t="s">
        <v>28</v>
      </c>
      <c r="X123" s="9" t="s">
        <v>28</v>
      </c>
      <c r="Y123" s="9" t="s">
        <v>28</v>
      </c>
      <c r="Z123" s="9" t="s">
        <v>28</v>
      </c>
      <c r="AA123" s="9" t="s">
        <v>59</v>
      </c>
      <c r="AB123" s="9" t="s">
        <v>28</v>
      </c>
      <c r="AC123" s="9" t="s">
        <v>59</v>
      </c>
      <c r="AD123" s="9" t="s">
        <v>28</v>
      </c>
    </row>
    <row r="124" spans="1:30" ht="12.75">
      <c r="A124" s="11" t="str">
        <f>HYPERLINK("http://www.abs.gov.au/ausstats/subscriber.nsf/LookupAttach/3415.0Data+Cubes-29.06.1152/$File/34150DS0036_2007_UEW_Migrants.xls","Underemployed Workers 2007")</f>
        <v>Underemployed Workers 2007</v>
      </c>
      <c r="B124" s="9" t="s">
        <v>59</v>
      </c>
      <c r="C124" s="9" t="s">
        <v>28</v>
      </c>
      <c r="D124" s="9" t="s">
        <v>28</v>
      </c>
      <c r="E124" s="9" t="s">
        <v>28</v>
      </c>
      <c r="F124" s="9" t="s">
        <v>28</v>
      </c>
      <c r="G124" s="9" t="s">
        <v>28</v>
      </c>
      <c r="H124" s="9" t="s">
        <v>28</v>
      </c>
      <c r="I124" s="9" t="s">
        <v>28</v>
      </c>
      <c r="J124" s="9" t="s">
        <v>28</v>
      </c>
      <c r="K124" s="9" t="s">
        <v>28</v>
      </c>
      <c r="L124" s="9" t="s">
        <v>59</v>
      </c>
      <c r="M124" s="9" t="s">
        <v>28</v>
      </c>
      <c r="N124" s="9" t="s">
        <v>28</v>
      </c>
      <c r="O124" s="9" t="s">
        <v>28</v>
      </c>
      <c r="P124" s="9" t="s">
        <v>28</v>
      </c>
      <c r="Q124" s="9" t="s">
        <v>28</v>
      </c>
      <c r="R124" s="9" t="s">
        <v>28</v>
      </c>
      <c r="S124" s="9" t="s">
        <v>28</v>
      </c>
      <c r="T124" s="9" t="s">
        <v>28</v>
      </c>
      <c r="U124" s="9" t="s">
        <v>28</v>
      </c>
      <c r="V124" s="9" t="s">
        <v>28</v>
      </c>
      <c r="W124" s="9" t="s">
        <v>28</v>
      </c>
      <c r="X124" s="9" t="s">
        <v>28</v>
      </c>
      <c r="Y124" s="9" t="s">
        <v>28</v>
      </c>
      <c r="Z124" s="9" t="s">
        <v>28</v>
      </c>
      <c r="AA124" s="9" t="s">
        <v>59</v>
      </c>
      <c r="AB124" s="9" t="s">
        <v>28</v>
      </c>
      <c r="AC124" s="9" t="s">
        <v>59</v>
      </c>
      <c r="AD124" s="9" t="s">
        <v>28</v>
      </c>
    </row>
    <row r="125" spans="1:30" ht="12.75">
      <c r="A125" s="11" t="str">
        <f>HYPERLINK("http://www.abs.gov.au/ausstats/subscriber.nsf/LookupAttach/3415.0Data+Cubes-29.06.1153/$File/34150DS0037_2006_Volunteers_Migrants.xls","Voluntary Work 2006")</f>
        <v>Voluntary Work 2006</v>
      </c>
      <c r="B125" s="9" t="s">
        <v>59</v>
      </c>
      <c r="C125" s="9" t="s">
        <v>28</v>
      </c>
      <c r="D125" s="9" t="s">
        <v>28</v>
      </c>
      <c r="E125" s="9" t="s">
        <v>28</v>
      </c>
      <c r="F125" s="9" t="s">
        <v>28</v>
      </c>
      <c r="G125" s="9" t="s">
        <v>28</v>
      </c>
      <c r="H125" s="9" t="s">
        <v>28</v>
      </c>
      <c r="I125" s="9" t="s">
        <v>28</v>
      </c>
      <c r="J125" s="9" t="s">
        <v>28</v>
      </c>
      <c r="K125" s="9" t="s">
        <v>28</v>
      </c>
      <c r="L125" s="9" t="s">
        <v>59</v>
      </c>
      <c r="M125" s="9" t="s">
        <v>28</v>
      </c>
      <c r="N125" s="9" t="s">
        <v>28</v>
      </c>
      <c r="O125" s="9" t="s">
        <v>59</v>
      </c>
      <c r="P125" s="9" t="s">
        <v>28</v>
      </c>
      <c r="Q125" s="9" t="s">
        <v>28</v>
      </c>
      <c r="R125" s="9" t="s">
        <v>28</v>
      </c>
      <c r="S125" s="9" t="s">
        <v>28</v>
      </c>
      <c r="T125" s="9" t="s">
        <v>28</v>
      </c>
      <c r="U125" s="9" t="s">
        <v>28</v>
      </c>
      <c r="V125" s="9" t="s">
        <v>28</v>
      </c>
      <c r="W125" s="9" t="s">
        <v>28</v>
      </c>
      <c r="X125" s="9" t="s">
        <v>28</v>
      </c>
      <c r="Y125" s="9" t="s">
        <v>28</v>
      </c>
      <c r="Z125" s="9" t="s">
        <v>28</v>
      </c>
      <c r="AA125" s="9" t="s">
        <v>59</v>
      </c>
      <c r="AB125" s="9" t="s">
        <v>59</v>
      </c>
      <c r="AC125" s="9" t="s">
        <v>59</v>
      </c>
      <c r="AD125" s="9" t="s">
        <v>59</v>
      </c>
    </row>
    <row r="126" spans="1:30" ht="12.75">
      <c r="A126" s="11" t="str">
        <f>HYPERLINK("http://www.abs.gov.au/ausstats/subscriber.nsf/LookupAttach/3415.0Data+Cubes-29.06.1155/$File/34150DS0039_2006_WTA_Migrants.xls","Working Time Arrangements 2006")</f>
        <v>Working Time Arrangements 2006</v>
      </c>
      <c r="B126" s="9" t="s">
        <v>59</v>
      </c>
      <c r="C126" s="9" t="s">
        <v>28</v>
      </c>
      <c r="D126" s="9" t="s">
        <v>28</v>
      </c>
      <c r="E126" s="9" t="s">
        <v>28</v>
      </c>
      <c r="F126" s="9" t="s">
        <v>28</v>
      </c>
      <c r="G126" s="9" t="s">
        <v>28</v>
      </c>
      <c r="H126" s="9" t="s">
        <v>28</v>
      </c>
      <c r="I126" s="9" t="s">
        <v>28</v>
      </c>
      <c r="J126" s="9" t="s">
        <v>28</v>
      </c>
      <c r="K126" s="9" t="s">
        <v>28</v>
      </c>
      <c r="L126" s="9" t="s">
        <v>59</v>
      </c>
      <c r="M126" s="9" t="s">
        <v>28</v>
      </c>
      <c r="N126" s="9" t="s">
        <v>28</v>
      </c>
      <c r="O126" s="9" t="s">
        <v>28</v>
      </c>
      <c r="P126" s="9" t="s">
        <v>28</v>
      </c>
      <c r="Q126" s="9" t="s">
        <v>28</v>
      </c>
      <c r="R126" s="9" t="s">
        <v>28</v>
      </c>
      <c r="S126" s="9" t="s">
        <v>28</v>
      </c>
      <c r="T126" s="9" t="s">
        <v>28</v>
      </c>
      <c r="U126" s="9" t="s">
        <v>28</v>
      </c>
      <c r="V126" s="9" t="s">
        <v>28</v>
      </c>
      <c r="W126" s="9" t="s">
        <v>28</v>
      </c>
      <c r="X126" s="9" t="s">
        <v>28</v>
      </c>
      <c r="Y126" s="9" t="s">
        <v>28</v>
      </c>
      <c r="Z126" s="9" t="s">
        <v>28</v>
      </c>
      <c r="AA126" s="9" t="s">
        <v>59</v>
      </c>
      <c r="AB126" s="9" t="s">
        <v>59</v>
      </c>
      <c r="AC126" s="9" t="s">
        <v>59</v>
      </c>
      <c r="AD126" s="9" t="s">
        <v>59</v>
      </c>
    </row>
    <row r="127" spans="1:30" ht="12.75">
      <c r="A127" s="11" t="str">
        <f>HYPERLINK("http://www.abs.gov.au/ausstats/subscriber.nsf/LookupAttach/3415.0Data+Cubes-29.06.1154/$File/34150DS0038_2007_WSCLA_Migrants.xls","Work in Selected Culture and Leisure Activities 2007")</f>
        <v>Work in Selected Culture and Leisure Activities 2007</v>
      </c>
      <c r="B127" s="9" t="s">
        <v>59</v>
      </c>
      <c r="C127" s="9" t="s">
        <v>28</v>
      </c>
      <c r="D127" s="9" t="s">
        <v>28</v>
      </c>
      <c r="E127" s="9" t="s">
        <v>28</v>
      </c>
      <c r="F127" s="9" t="s">
        <v>28</v>
      </c>
      <c r="G127" s="9" t="s">
        <v>28</v>
      </c>
      <c r="H127" s="9" t="s">
        <v>28</v>
      </c>
      <c r="I127" s="9" t="s">
        <v>28</v>
      </c>
      <c r="J127" s="9" t="s">
        <v>28</v>
      </c>
      <c r="K127" s="9" t="s">
        <v>28</v>
      </c>
      <c r="L127" s="9" t="s">
        <v>28</v>
      </c>
      <c r="M127" s="9" t="s">
        <v>28</v>
      </c>
      <c r="N127" s="9" t="s">
        <v>28</v>
      </c>
      <c r="O127" s="9" t="s">
        <v>28</v>
      </c>
      <c r="P127" s="9" t="s">
        <v>28</v>
      </c>
      <c r="Q127" s="9" t="s">
        <v>28</v>
      </c>
      <c r="R127" s="9" t="s">
        <v>28</v>
      </c>
      <c r="S127" s="9" t="s">
        <v>28</v>
      </c>
      <c r="T127" s="9" t="s">
        <v>28</v>
      </c>
      <c r="U127" s="9" t="s">
        <v>28</v>
      </c>
      <c r="V127" s="9" t="s">
        <v>28</v>
      </c>
      <c r="W127" s="9" t="s">
        <v>28</v>
      </c>
      <c r="X127" s="9" t="s">
        <v>28</v>
      </c>
      <c r="Y127" s="9" t="s">
        <v>28</v>
      </c>
      <c r="Z127" s="9" t="s">
        <v>28</v>
      </c>
      <c r="AA127" s="9" t="s">
        <v>59</v>
      </c>
      <c r="AB127" s="9" t="s">
        <v>59</v>
      </c>
      <c r="AC127" s="9" t="s">
        <v>28</v>
      </c>
      <c r="AD127" s="9" t="s">
        <v>59</v>
      </c>
    </row>
    <row r="130" ht="12.75">
      <c r="A130" s="5" t="s">
        <v>97</v>
      </c>
    </row>
  </sheetData>
  <sheetProtection/>
  <autoFilter ref="B6:AD127"/>
  <mergeCells count="5">
    <mergeCell ref="B5:AD5"/>
    <mergeCell ref="B4:AD4"/>
    <mergeCell ref="A2:C2"/>
    <mergeCell ref="A3:D3"/>
    <mergeCell ref="A1:AD1"/>
  </mergeCells>
  <hyperlinks>
    <hyperlink ref="A9" r:id="rId1" display="Australian Census and Migrants Integrated Dataset 2011 Datacube - Australia"/>
    <hyperlink ref="A16" r:id="rId2" display="Australian Census and Migrants Integrated Dataset 2011 Datacube - Victoria"/>
    <hyperlink ref="A12" r:id="rId3" display="Australian Census and Migrants Integrated Dataset 2011 Datacube - Northern Territory"/>
    <hyperlink ref="A13" r:id="rId4" display="Australian Census and Migrants Integrated Dataset 2011 Datacube - Queensland"/>
    <hyperlink ref="A14" r:id="rId5" display="Australian Census and Migrants Integrated Dataset 2011 Datacube - South Australia"/>
    <hyperlink ref="A15" r:id="rId6" display="Australian Census and Migrants Integrated Dataset 2011 Datacube - Tasmania"/>
    <hyperlink ref="A17" r:id="rId7" display="Australian Census and Migrants Integrated Dataset 2011 Datacube - Western Australia"/>
    <hyperlink ref="A11" r:id="rId8" display="Australian Census and Migrants Integrated Dataset 2011 Datacube - New South Wales"/>
    <hyperlink ref="A10" r:id="rId9" display="Australian Census and Migrants Integrated Dataset 2011 Datacube - Australian Capital Territory"/>
    <hyperlink ref="A130" r:id="rId10" display="© Commonwealth of Australia 2011"/>
    <hyperlink ref="A50" r:id="rId11" display="Cultural and Linguistic Characteristics of People using Mental Health Services and Prescription Medications, 2011: Table 1"/>
    <hyperlink ref="A51" r:id="rId12" display="Cultural and Linguistic Characteristics of People using Mental Health Services and Prescription Medications, 2011: Table 2"/>
    <hyperlink ref="A52" r:id="rId13" display="Cultural and Linguistic Characteristics of People using Mental Health Services and Prescription Medications, 2011: Table 3"/>
    <hyperlink ref="A53" r:id="rId14" display="Cultural and Linguistic Characteristics of People using Mental Health Services and Prescription Medications, 2011: Table 4"/>
    <hyperlink ref="A54" r:id="rId15" display="Cultural and Linguistic Characteristics of People using Mental Health Services and Prescription Medications, 2011: Table 5"/>
    <hyperlink ref="A55" r:id="rId16" display="Cultural and Linguistic Characteristics of People using Mental Health Services and Prescription Medications, 2011: Table 6"/>
    <hyperlink ref="A56" r:id="rId17" display="Cultural and Linguistic Characteristics of People using Mental Health Services and Prescription Medications, 2011: Table 7"/>
  </hyperlinks>
  <printOptions/>
  <pageMargins left="0.7086614173228347" right="0.7086614173228347" top="0.7480314960629921" bottom="0.7480314960629921" header="0.31496062992125984" footer="0.31496062992125984"/>
  <pageSetup fitToWidth="0" horizontalDpi="600" verticalDpi="600" orientation="landscape" pageOrder="overThenDown" paperSize="9" scale="40" r:id="rId19"/>
  <headerFooter>
    <oddHeader>&amp;C&amp;A</oddHeader>
    <oddFooter>&amp;C&amp;F</oddFooter>
  </headerFooter>
  <rowBreaks count="1" manualBreakCount="1">
    <brk id="67" max="255" man="1"/>
  </rowBreaks>
  <colBreaks count="1" manualBreakCount="1">
    <brk id="15" max="65535" man="1"/>
  </colBreaks>
  <drawing r:id="rId1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R39"/>
  <sheetViews>
    <sheetView zoomScalePageLayoutView="0" workbookViewId="0" topLeftCell="A1">
      <pane xSplit="1" ySplit="5" topLeftCell="B6" activePane="bottomRight" state="frozen"/>
      <selection pane="topLeft" activeCell="A2" sqref="A2:C3"/>
      <selection pane="topRight" activeCell="A2" sqref="A2:C3"/>
      <selection pane="bottomLeft" activeCell="A2" sqref="A2:C3"/>
      <selection pane="bottomRight" activeCell="A2" sqref="A2:C2"/>
    </sheetView>
  </sheetViews>
  <sheetFormatPr defaultColWidth="11.57421875" defaultRowHeight="12.75"/>
  <cols>
    <col min="1" max="1" width="38.8515625" style="0" customWidth="1"/>
    <col min="2" max="34" width="11.57421875" style="8" customWidth="1"/>
    <col min="35" max="37" width="12.28125" style="8" customWidth="1"/>
    <col min="38" max="66" width="11.57421875" style="8" customWidth="1"/>
    <col min="67" max="70" width="12.7109375" style="8" customWidth="1"/>
    <col min="71" max="73" width="12.57421875" style="8" customWidth="1"/>
    <col min="74" max="74" width="12.421875" style="8" customWidth="1"/>
    <col min="75" max="100" width="11.57421875" style="8" customWidth="1"/>
    <col min="101" max="101" width="12.28125" style="8" customWidth="1"/>
    <col min="102" max="102" width="12.140625" style="8" customWidth="1"/>
    <col min="103" max="103" width="11.57421875" style="8" customWidth="1"/>
    <col min="104" max="104" width="12.00390625" style="8" customWidth="1"/>
    <col min="105" max="107" width="11.57421875" style="8" customWidth="1"/>
    <col min="108" max="109" width="10.7109375" style="8" customWidth="1"/>
    <col min="110" max="111" width="11.57421875" style="8" customWidth="1"/>
    <col min="112" max="112" width="12.8515625" style="8" customWidth="1"/>
    <col min="113" max="113" width="14.140625" style="8" customWidth="1"/>
    <col min="114" max="115" width="11.57421875" style="8" customWidth="1"/>
    <col min="116" max="116" width="13.7109375" style="0" customWidth="1"/>
    <col min="117" max="121" width="11.57421875" style="0" customWidth="1"/>
    <col min="122" max="122" width="11.421875" style="0" customWidth="1"/>
  </cols>
  <sheetData>
    <row r="1" spans="1:122" ht="67.5" customHeight="1">
      <c r="A1" s="28" t="s">
        <v>94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</row>
    <row r="2" spans="1:12" ht="22.5" customHeight="1">
      <c r="A2" s="30" t="s">
        <v>95</v>
      </c>
      <c r="B2" s="30"/>
      <c r="C2" s="30"/>
      <c r="D2"/>
      <c r="E2" s="1"/>
      <c r="F2" s="1"/>
      <c r="G2" s="1"/>
      <c r="H2" s="1"/>
      <c r="I2" s="1"/>
      <c r="J2" s="1"/>
      <c r="K2" s="1"/>
      <c r="L2" s="1"/>
    </row>
    <row r="3" spans="1:72" ht="12.75">
      <c r="A3" s="33" t="s">
        <v>105</v>
      </c>
      <c r="B3" s="33"/>
      <c r="C3" s="33"/>
      <c r="D3" s="33"/>
      <c r="E3" s="17"/>
      <c r="F3" s="17"/>
      <c r="G3" s="17"/>
      <c r="H3" s="17"/>
      <c r="I3" s="17"/>
      <c r="J3" s="17"/>
      <c r="K3" s="17"/>
      <c r="L3" s="17"/>
      <c r="BP3" s="21"/>
      <c r="BQ3" s="21"/>
      <c r="BS3" s="7"/>
      <c r="BT3" s="7"/>
    </row>
    <row r="4" spans="1:122" ht="24" customHeight="1">
      <c r="A4" s="4" t="s">
        <v>26</v>
      </c>
      <c r="DL4" s="8"/>
      <c r="DM4" s="8"/>
      <c r="DN4" s="8"/>
      <c r="DO4" s="8"/>
      <c r="DP4" s="8"/>
      <c r="DQ4" s="8"/>
      <c r="DR4" s="8"/>
    </row>
    <row r="5" spans="1:122" s="12" customFormat="1" ht="111.75" customHeight="1">
      <c r="A5" s="6"/>
      <c r="B5" s="11" t="str">
        <f>HYPERLINK("http://www.abs.gov.au/ausstats/subscriber.nsf/LookupAttach/3415.0Data+Cubes-29.06.112/$File/34150DS0019_2006_07_Adult_Learning_Migrants.xls","Adult Learning 2006")</f>
        <v>Adult Learning 2006</v>
      </c>
      <c r="C5" s="11" t="str">
        <f>HYPERLINK("http://www.abs.gov.au/ausstats/subscriber.nsf/LookupAttach/3415.0Data+Cubes-29.06.113/$File/34150DS0020_2006_ALLS_Migrants.xls","Adult Literacy and Life Skills 2006")</f>
        <v>Adult Literacy and Life Skills 2006</v>
      </c>
      <c r="D5" s="11" t="s">
        <v>67</v>
      </c>
      <c r="E5" s="11" t="s">
        <v>68</v>
      </c>
      <c r="F5" s="11" t="s">
        <v>69</v>
      </c>
      <c r="G5" s="11" t="s">
        <v>70</v>
      </c>
      <c r="H5" s="11" t="s">
        <v>71</v>
      </c>
      <c r="I5" s="11" t="s">
        <v>72</v>
      </c>
      <c r="J5" s="11" t="s">
        <v>73</v>
      </c>
      <c r="K5" s="11" t="s">
        <v>74</v>
      </c>
      <c r="L5" s="11" t="s">
        <v>75</v>
      </c>
      <c r="M5" s="11" t="str">
        <f>HYPERLINK("http://www.abs.gov.au/ausstats/subscriber.nsf/LookupAttach/3415.0Data+Cubes-26.07.1230/$File/34150DS0075_2009-10_AttCulturalVenues_Migrants.xls","Attendance at Selected Cultural Venues and Events 2009–10")</f>
        <v>Attendance at Selected Cultural Venues and Events 2009–10</v>
      </c>
      <c r="N5" s="11" t="str">
        <f>HYPERLINK("http://www.abs.gov.au/ausstats/subscriber.nsf/LookupAttach/3415.0Data+Cubes-29.06.114/$File/34150DS0001_2005-06_AttCulturalVenues_Migrants.xls","Attendance at Selected Cultural Venues and Events 2005–06")</f>
        <v>Attendance at Selected Cultural Venues and Events 2005–06</v>
      </c>
      <c r="O5" s="11" t="str">
        <f>HYPERLINK("http://www.abs.gov.au/ausstats/subscriber.nsf/LookupAttach/3301.0Data+Cubes-13.12.176/$File/33010Do006_2016.xls","Births 2016")</f>
        <v>Births 2016</v>
      </c>
      <c r="P5" s="16" t="str">
        <f>HYPERLINK("http://www.abs.gov.au/ausstats/subscriber.nsf/LookupAttach/3301.0Data+Cubes-08.11.166/$File/33010Do006_2015.xls","Births 2015")</f>
        <v>Births 2015</v>
      </c>
      <c r="Q5" s="16" t="str">
        <f>HYPERLINK("http://www.abs.gov.au/ausstats/subscriber.nsf/LookupAttach/3301.0Data+Cubes-29.10.159/$File/33010Do009_2014.xls","Births 2014")</f>
        <v>Births 2014</v>
      </c>
      <c r="R5" s="16" t="str">
        <f>HYPERLINK("http://www.abs.gov.au/ausstats/subscriber.nsf/LookupAttach/3415.0Data+Cubes-19.08.1541/$File/34150DS0081_2013_Births_Migrants.xls","Births 2013")</f>
        <v>Births 2013</v>
      </c>
      <c r="S5" s="16" t="str">
        <f>HYPERLINK("http://www.abs.gov.au/ausstats/subscriber.nsf/LookupAttach/3415.0Data+Cubes-19.08.1542/$File/34150DS0080_2012_Births_Migrants.xls","Births 2012")</f>
        <v>Births 2012</v>
      </c>
      <c r="T5" s="16" t="str">
        <f>HYPERLINK("http://www.abs.gov.au/ausstats/subscriber.nsf/LookupAttach/3415.0Data+Cubes-23.07.1340/$File/34150DS0077_2011_Births_Migrants.xls","Births 2011")</f>
        <v>Births 2011</v>
      </c>
      <c r="U5" s="16" t="str">
        <f>HYPERLINK("http://www.abs.gov.au/ausstats/subscriber.nsf/LookupAttach/3415.0Data+Cubes-29.11.1140/$File/34150DS0066_2010_Births_Migrants.xls","Births 2010")</f>
        <v>Births 2010</v>
      </c>
      <c r="V5" s="11" t="str">
        <f>HYPERLINK("http://www.abs.gov.au/ausstats/subscriber.nsf/LookupAttach/3415.0Data+Cubes-29.06.115/$File/34150DS0042_2009_Births_Migrants.xls","Births 2009")</f>
        <v>Births 2009</v>
      </c>
      <c r="W5" s="11" t="str">
        <f>HYPERLINK("http://www.abs.gov.au/ausstats/subscriber.nsf/LookupAttach/3415.0Data+Cubes-29.06.116/$File/34150DS0041_2008_Births_Migrants.xls","Births 2008")</f>
        <v>Births 2008</v>
      </c>
      <c r="X5" s="11" t="str">
        <f>HYPERLINK("http://www.abs.gov.au/ausstats/subscriber.nsf/LookupAttach/3415.0Data+Cubes-29.06.117/$File/34150DS0040_2007_Births_Migrants.xls","Births 2007")</f>
        <v>Births 2007</v>
      </c>
      <c r="Y5" s="11" t="str">
        <f>HYPERLINK("http://www.abs.gov.au/ausstats/subscriber.nsf/LookupAttach/3415.0Data+Cubes-29.06.118/$File/34150DS0021_2006_Births_Migrants.xls","Births 2006")</f>
        <v>Births 2006</v>
      </c>
      <c r="Z5" s="11" t="str">
        <f>HYPERLINK("http://www.abs.gov.au/ausstats/subscriber.nsf/LookupAttach/3415.0Data+Cubes-26.07.1250/$File/34150DS0074_2010_Causes of Death_Migrants.xls","Causes of Death 2010")</f>
        <v>Causes of Death 2010</v>
      </c>
      <c r="AA5" s="11" t="str">
        <f>HYPERLINK("http://www.abs.gov.au/ausstats/subscriber.nsf/LookupAttach/3415.0Data+Cubes-29.11.1150/$File/34150DS0063_2009_Causes of Death_Migrants.xls","Causes of Death 2009")</f>
        <v>Causes of Death 2009</v>
      </c>
      <c r="AB5" s="11" t="str">
        <f>HYPERLINK("http://www.abs.gov.au/ausstats/subscriber.nsf/LookupAttach/3415.0Data+Cubes-29.06.119/$File/34150DS0047_2008_Causes of Death_Migrants.xls","Causes of Death 2008")</f>
        <v>Causes of Death 2008</v>
      </c>
      <c r="AC5" s="11" t="str">
        <f>HYPERLINK("http://www.abs.gov.au/ausstats/subscriber.nsf/LookupAttach/3415.0Data+Cubes-29.06.1110/$File/34150DS0046_2007_Causes of Death_Migrants.xls","Causes of Death 2007")</f>
        <v>Causes of Death 2007</v>
      </c>
      <c r="AD5" s="11" t="str">
        <f>HYPERLINK("http://www.abs.gov.au/ausstats/subscriber.nsf/LookupAttach/3415.0Data+Cubes-29.06.1111/$File/34150DS0022_2006_Causes of Death_Migrants.xls","Causes of Death 2006")</f>
        <v>Causes of Death 2006</v>
      </c>
      <c r="AE5" s="11" t="str">
        <f>HYPERLINK("http://www.abs.gov.au/ausstats/subscriber.nsf/LookupAttach/3415.0Data+Cubes-29.06.1112/$File/34150DS002_2005_COD_Migrants.xls","Causes of Death 2005")</f>
        <v>Causes of Death 2005</v>
      </c>
      <c r="AF5" s="11" t="str">
        <f>HYPERLINK("http://www.abs.gov.au/ausstats/subscriber.nsf/LookupAttach/3415.0Data+Cubes-18.12.1755/$File/34150DS0090_2016_Census_Migrants.xls","Census of Population and Housing 2016")</f>
        <v>Census of Population and Housing 2016</v>
      </c>
      <c r="AG5" s="11" t="str">
        <f>HYPERLINK("http://www.abs.gov.au/ausstats/subscriber.nsf/LookupAttach/3415.0Data+Cubes-23.07.1360/$File/34150ds0076_2011_census_migrants.xls","Census of Population and Housing 2011")</f>
        <v>Census of Population and Housing 2011</v>
      </c>
      <c r="AH5" s="11" t="str">
        <f>HYPERLINK("http://www.abs.gov.au/ausstats/subscriber.nsf/LookupAttach/3415.0Data+Cubes-29.06.1113/$File/34150ds0018_2006_census_migrants.xls","Census of Population and Housing 2006")</f>
        <v>Census of Population and Housing 2006</v>
      </c>
      <c r="AI5" s="11" t="str">
        <f>HYPERLINK("http://www.abs.gov.au/ausstats/subscriber.nsf/LookupAttach/3415.0Data+Cubes-29.06.1114/$File/34150DS0017_2001_Census_Migrants.xls","Census of Population and Housing 2001")</f>
        <v>Census of Population and Housing 2001</v>
      </c>
      <c r="AJ5" s="11" t="str">
        <f>HYPERLINK("http://www.abs.gov.au/AUSSTATS/subscriber.nsf/LookupAttach/6250.0Data+Cubes-14.06.171/$File/62500DO001_201611.xls"," Characteristics of Recent Migrants 2016")</f>
        <v> Characteristics of Recent Migrants 2016</v>
      </c>
      <c r="AK5" s="11" t="str">
        <f>HYPERLINK(" http://www.abs.gov.au/AUSSTATS/subscriber.nsf/LookupAttach/6250.0Data+Cubes-30.06.141/$File/62500DO001_201311.xls"," Characteristics of Recent Migrants 2013")</f>
        <v> Characteristics of Recent Migrants 2013</v>
      </c>
      <c r="AL5" s="11" t="str">
        <f>HYPERLINK("http://www.abs.gov.au/ausstats/subscriber.nsf/LookupAttach/6250.0Data+Cubes-03.06.111/$File/62500Do001_201011replacement.xls"," Characteristics of Recent Migrants 2010")</f>
        <v> Characteristics of Recent Migrants 2010</v>
      </c>
      <c r="AM5" s="11" t="str">
        <f>HYPERLINK("http://www.abs.gov.au/ausstats/subscriber.nsf/LookupAttach/3415.0Data+Cubes-29.06.1115/$File/34150DS0023_2005_Child_Care_Migrants.xls","Child Care 2005")</f>
        <v>Child Care 2005</v>
      </c>
      <c r="AN5" s="11" t="str">
        <f>HYPERLINK("http://www.abs.gov.au/ausstats/subscriber.nsf/LookupAttach/3415.0Data+Cubes-29.06.1116/$File/34150DS0025_2006_CPCLA_Migrants.xls","Children's Participation in Culture and Leisure Activities 2006")</f>
        <v>Children's Participation in Culture and Leisure Activities 2006</v>
      </c>
      <c r="AO5" s="11" t="str">
        <f>HYPERLINK("http://www.abs.gov.au/ausstats/subscriber.nsf/LookupAttach/3415.0Data+Cubes-26.07.1290/$File/34150DS0067_2010-11_Crime_Victimisation_migrants.xls","Crime Victimisation 2010-11")</f>
        <v>Crime Victimisation 2010-11</v>
      </c>
      <c r="AP5" s="11" t="str">
        <f>HYPERLINK("http://www.abs.gov.au/ausstats/subscriber.nsf/LookupAttach/3415.0Data+Cubes-29.11.1190/$File/34150DS0057_2009-10_Crime_Victimisation_migrants.xls","Crime Victimisation 2009-10")</f>
        <v>Crime Victimisation 2009-10</v>
      </c>
      <c r="AQ5" s="11" t="str">
        <f>HYPERLINK("http://www.abs.gov.au/ausstats/subscriber.nsf/LookupAttach/3415.0Data+Cubes-29.11.11100/$File/34150DS0064_2008-09_Crime_Victimisation_migrants.xls","Crime Victimisation 2008-09")</f>
        <v>Crime Victimisation 2008-09</v>
      </c>
      <c r="AR5" s="11" t="str">
        <f>HYPERLINK("http://www.abs.gov.au/ausstats/subscriber.nsf/LookupAttach/3415.0Data+Cubes-29.06.1117/$File/34150DS0003_2005_CSS_Migrants.xls","Crime and Safety 2005")</f>
        <v>Crime and Safety 2005</v>
      </c>
      <c r="AS5" s="11" t="s">
        <v>98</v>
      </c>
      <c r="AT5" s="11" t="s">
        <v>99</v>
      </c>
      <c r="AU5" s="11" t="s">
        <v>100</v>
      </c>
      <c r="AV5" s="11" t="s">
        <v>101</v>
      </c>
      <c r="AW5" s="11" t="s">
        <v>102</v>
      </c>
      <c r="AX5" s="11" t="s">
        <v>103</v>
      </c>
      <c r="AY5" s="11" t="s">
        <v>104</v>
      </c>
      <c r="AZ5" s="11" t="str">
        <f>HYPERLINK("http://www.abs.gov.au/ausstats/subscriber.nsf/LookupAttach/3302.0Data+Cubes-27.09.171/$File/33020Do001_2016.xls","Deaths 2016")</f>
        <v>Deaths 2016</v>
      </c>
      <c r="BA5" s="11" t="str">
        <f>HYPERLINK("http://www.abs.gov.au/ausstats/subscriber.nsf/LookupAttach/3302.0Data+Cubes-28.09.161/$File/33020Do001_2015.xls","Deaths 2015")</f>
        <v>Deaths 2015</v>
      </c>
      <c r="BB5" s="11" t="str">
        <f>HYPERLINK("http://www.abs.gov.au/ausstats/subscriber.nsf/LookupAttach/3302.0Data+Cubes-12.11.159/$File/33020Do009_2014.xls","Deaths 2014")</f>
        <v>Deaths 2014</v>
      </c>
      <c r="BC5" s="11" t="str">
        <f>HYPERLINK("http://www.abs.gov.au/ausstats/subscriber.nsf/LookupAttach/3415.0Data+Cubes-19.08.15111/$File/34150DS0083_2013_Deaths_Migrants.xls","Deaths 2013")</f>
        <v>Deaths 2013</v>
      </c>
      <c r="BD5" s="11" t="str">
        <f>HYPERLINK("http://www.abs.gov.au/ausstats/subscriber.nsf/LookupAttach/3415.0Data+Cubes-19.08.15112/$File/34150DS0082_2012_Deaths_Migrants.xls","Deaths 2012")</f>
        <v>Deaths 2012</v>
      </c>
      <c r="BE5" s="11" t="str">
        <f>HYPERLINK("http://www.abs.gov.au/ausstats/subscriber.nsf/LookupAttach/3415.0Data+Cubes-23.07.13110/$File/34150DS0078_2011_Deaths_Migrants.xls","Deaths 2011")</f>
        <v>Deaths 2011</v>
      </c>
      <c r="BF5" s="11" t="str">
        <f>HYPERLINK("http://www.abs.gov.au/ausstats/subscriber.nsf/LookupAttach/3415.0Data+Cubes-26.07.12110/$File/34150DS0072_2010_Deaths_Migrants.xls","Deaths 2010")</f>
        <v>Deaths 2010</v>
      </c>
      <c r="BG5" s="11" t="str">
        <f>HYPERLINK("http://www.abs.gov.au/ausstats/subscriber.nsf/LookupAttach/3415.0Data+Cubes-29.06.1118/$File/34150DS0045_2009_Deaths_Migrants.xls","Deaths 2009")</f>
        <v>Deaths 2009</v>
      </c>
      <c r="BH5" s="11" t="str">
        <f>HYPERLINK("http://www.abs.gov.au/ausstats/subscriber.nsf/LookupAttach/3415.0Data+Cubes-29.06.1119/$File/34150DS0044_2008_Deaths_Migrants.xls","Deaths 2008")</f>
        <v>Deaths 2008</v>
      </c>
      <c r="BI5" s="11" t="str">
        <f>HYPERLINK("http://www.abs.gov.au/ausstats/subscriber.nsf/LookupAttach/3415.0Data+Cubes-29.06.1120/$File/34150DS0043_2007_Deaths_Migrants.xls","Deaths 2007")</f>
        <v>Deaths 2007</v>
      </c>
      <c r="BJ5" s="11" t="str">
        <f>HYPERLINK("http://www.abs.gov.au/ausstats/subscriber.nsf/LookupAttach/3415.0Data+Cubes-29.06.1121/$File/34150DS0026_2006_Deaths_Migrants.xls","Deaths 2006")</f>
        <v>Deaths 2006</v>
      </c>
      <c r="BK5" s="11" t="str">
        <f>HYPERLINK("http://www.abs.gov.au/ausstats/subscriber.nsf/LookupAttach/3415.0Data+Cubes-26.07.12120/$File/34150DS0058_2009_SDAC_Migrants.xls","Disability Ageing and Carers 2009")</f>
        <v>Disability Ageing and Carers 2009</v>
      </c>
      <c r="BL5" s="11" t="str">
        <f>HYPERLINK("http://www.abs.gov.au/ausstats/subscriber.nsf/LookupAttach/3415.0Data+Cubes-29.06.1122/$File/34150DS0004_2003_SDAC_Migrants.xls","Disability Ageing and Carers 2003")</f>
        <v>Disability Ageing and Carers 2003</v>
      </c>
      <c r="BM5" s="11" t="str">
        <f>HYPERLINK("http://www.abs.gov.au/ausstats/subscriber.nsf/LookupAttach/3415.0Data+Cubes-29.06.1123/$File/34150DS0027_2007_Divorces_Migrants.xls","Divorces 2007")</f>
        <v>Divorces 2007</v>
      </c>
      <c r="BN5" s="11" t="str">
        <f>HYPERLINK("http://www.abs.gov.au/ausstats/subscriber.nsf/LookupAttach/3415.0Data+Cubes-26.07.12130/$File/34150DS0071_2009_SET_Migrants.xls","Education and Training Experience 2009")</f>
        <v>Education and Training Experience 2009</v>
      </c>
      <c r="BO5" s="11" t="str">
        <f>HYPERLINK("http://www.abs.gov.au/ausstats/subscriber.nsf/LookupAttach/3415.0Data+Cubes-29.06.1124/$File/34150DS0005_2005_SET_Migrants.xls","Education and Training Experience 2005")</f>
        <v>Education and Training Experience 2005</v>
      </c>
      <c r="BP5" s="11" t="str">
        <f>HYPERLINK("http://www.abs.gov.au/ausstats/Subscriber.nsf/LookupAttach/6227.0Data+Cubes-29.11.161/$File/62270Do001_201605.xls","Education and Work 2016")</f>
        <v>Education and Work 2016</v>
      </c>
      <c r="BQ5" s="11" t="str">
        <f>HYPERLINK("http://www.abs.gov.au/ausstats/subscriber.nsf/LookupAttach/3415.0Data+Cubes-28.06.16142/$File/34150DS0088_2015_Education and Work_Migrants.xls","Education and Work 2015")</f>
        <v>Education and Work 2015</v>
      </c>
      <c r="BR5" s="11" t="str">
        <f>HYPERLINK("http://www.abs.gov.au/ausstats/subscriber.nsf/LookupAttach/3415.0Data+Cubes-19.08.15141/$File/34150DS0086_2013_Education and Work_Migrants.xls","Education and Work 2013")</f>
        <v>Education and Work 2013</v>
      </c>
      <c r="BS5" s="11" t="str">
        <f>HYPERLINK("http://www.abs.gov.au/ausstats/subscriber.nsf/LookupAttach/3415.0Data+Cubes-29.06.1125/$File/34150DS0051_2010_Education and Work_Migrants.xls","Education and Work 2010")</f>
        <v>Education and Work 2010</v>
      </c>
      <c r="BT5" s="11" t="str">
        <f>HYPERLINK("http://www.abs.gov.au/ausstats/subscriber.nsf/LookupAttach/3415.0Data+Cubes-29.06.1126/$File/34150DS0034_2007_Educ and Work_Migrants.xls","Education and Work 2007")</f>
        <v>Education and Work 2007</v>
      </c>
      <c r="BU5" s="11" t="str">
        <f>HYPERLINK("http://www.abs.gov.au/ausstats/subscriber.nsf/LookupAttach/3415.0Data+Cubes-29.06.1127/$File/34150DS0006_2006_SEW_Migrants.xls","Education and Work 2006")</f>
        <v>Education and Work 2006</v>
      </c>
      <c r="BV5" s="11" t="str">
        <f>HYPERLINK("http://www.abs.gov.au/ausstats/subscriber.nsf/LookupAttach/3415.0Data+Cubes-29.06.1128/$File/34150DS0028_2006_EEBTUM_Migrants.xls","Employee Earnings Benefits and Trade Union Membership 2006")</f>
        <v>Employee Earnings Benefits and Trade Union Membership 2006</v>
      </c>
      <c r="BW5" s="11" t="str">
        <f>HYPERLINK("http://www.abs.gov.au/ausstats/subscriber.nsf/LookupAttach/3415.0Data+Cubes-29.06.1129/$File/34150DS0056_2007_SEARS_Superannuation_Migrants.xls","Employment Arrangements Retirement and Superannuation 2007")</f>
        <v>Employment Arrangements Retirement and Superannuation 2007</v>
      </c>
      <c r="BX5" s="11" t="str">
        <f>HYPERLINK("http://www.abs.gov.au/ausstats/subscriber.nsf/LookupAttach/3415.0Data+Cubes-29.11.11170/$File/34150DS0059_2009-10_Family Characteristics_migrants.xls","Family Characteristics 2009-10")</f>
        <v>Family Characteristics 2009-10</v>
      </c>
      <c r="BY5" s="11" t="str">
        <f>HYPERLINK("http://www.abs.gov.au/ausstats/subscriber.nsf/LookupAttach/3415.0Data+Cubes-29.06.1130/$File/34150DS0050_2009_Forms_of_Employment_Migrants.xls","Forms of Employment 2009")</f>
        <v>Forms of Employment 2009</v>
      </c>
      <c r="BZ5" s="11" t="str">
        <f>HYPERLINK("http://www.abs.gov.au/ausstats/subscriber.nsf/LookupAttach/3415.0Data+Cubes-29.06.1131/$File/34150DS0031_2007_FOE_Migrants.xls","Forms of Employment 2007")</f>
        <v>Forms of Employment 2007</v>
      </c>
      <c r="CA5" s="11" t="str">
        <f>HYPERLINK("http://www.abs.gov.au/ausstats/subscriber.nsf/LookupAttach/3415.0Data+Cubes-19.08.15185/$File/41590do012.xls","General Social Survey 2014 Table 12")</f>
        <v>General Social Survey 2014 Table 12</v>
      </c>
      <c r="CB5" s="11" t="str">
        <f>HYPERLINK("http://www.abs.gov.au/ausstats/subscriber.nsf/LookupAttach/3415.0Data+Cubes-29.11.11190/$File/34150DS0062_2010_GSS_migrants.xls","General Social Survey 2010")</f>
        <v>General Social Survey 2010</v>
      </c>
      <c r="CC5" s="11" t="str">
        <f>HYPERLINK("http://www.abs.gov.au/ausstats/subscriber.nsf/LookupAttach/3415.0Data+Cubes-29.06.1132/$File/34150DS0007_2006_GSS_Migrants.xls","General Social Survey 2006")</f>
        <v>General Social Survey 2006</v>
      </c>
      <c r="CD5" s="11" t="str">
        <f>HYPERLINK("http://www.abs.gov.au/ausstats/subscriber.nsf/LookupAttach/3415.0Data+Cubes-29.06.1133/$File/34150DS0008_2002_GSS_Migrants.xls","General Social Survey 2002")</f>
        <v>General Social Survey 2002</v>
      </c>
      <c r="CE5" s="11" t="str">
        <f>HYPERLINK("http://www.abs.gov.au/ausstats/Subscriber.nsf/LookupAttach/3415.0Data+Cubes-29.11.11220/$File/34150DS0061_2009-10_SIH_HES_Migrants.xls","Income and Housing 2009–10")</f>
        <v>Income and Housing 2009–10</v>
      </c>
      <c r="CF5" s="11" t="str">
        <f>HYPERLINK("http://www.abs.gov.au/ausstats/Subscriber.nsf/LookupAttach/3415.0Data+Cubes-29.11.11230/$File/34150DS0055_2007-08_SIH_rev_Migrants.xls","Income and Housing 2007–08")</f>
        <v>Income and Housing 2007–08</v>
      </c>
      <c r="CG5" s="11" t="str">
        <f>HYPERLINK("http://www.abs.gov.au/ausstats/Subscriber.nsf/LookupAttach/3415.0Data+Cubes-29.11.11240/$File/34150DS0035_2005-06_SIH_rev_Migrants.xls","Income and Housing 2005–06")</f>
        <v>Income and Housing 2005–06</v>
      </c>
      <c r="CH5" s="11" t="str">
        <f>HYPERLINK("http://www.abs.gov.au/ausstats/Subscriber.nsf/LookupAttach/3415.0Data+Cubes-29.11.11250/$File/34150DS0009_2003-04_SIH_HES_rev_Migrants.xls","Income and Housing 2003–04")</f>
        <v>Income and Housing 2003–04</v>
      </c>
      <c r="CI5" s="11" t="str">
        <f>HYPERLINK("http://www.abs.gov.au/ausstats/subscriber.nsf/LookupAttach/3415.0Data+Cubes-29.06.1137/$File/34150DS0010_2006_JSE_Migrants.xls","Job Search Experience 2006")</f>
        <v>Job Search Experience 2006</v>
      </c>
      <c r="CJ5" s="11" t="str">
        <f>HYPERLINK("http://www.abs.gov.au/ausstats/subscriber.nsf/LookupAttach/3415.0Data+Cubes-29.06.1138/$File/34150DS0011_2007_LFS_Migrants.xls","Labour Force 2007")</f>
        <v>Labour Force 2007</v>
      </c>
      <c r="CK5" s="11" t="str">
        <f>HYPERLINK("http://www.abs.gov.au/ausstats/subscriber.nsf/LookupAttach/3415.0Data+Cubes-29.06.1139/$File/34150DS0024_2007_LFS_CoRMS_Migrants.xls","Labour Force Status and Other Characteristics of Recent Migrants 2007")</f>
        <v>Labour Force Status and Other Characteristics of Recent Migrants 2007</v>
      </c>
      <c r="CL5" s="11" t="str">
        <f>HYPERLINK("http://www.abs.gov.au/ausstats/subscriber.nsf/LookupAttach/3415.0Data+Cubes-29.06.1140/$File/34150DS0012_2004_CoMS_Migrants.xls","Labour Force Status and Other Characteristics of Migrants 2004")</f>
        <v>Labour Force Status and Other Characteristics of Migrants 2004</v>
      </c>
      <c r="CM5" s="11" t="str">
        <f>HYPERLINK("http://www.abs.gov.au/ausstats/subscriber.nsf/LookupAttach/3415.0Data+Cubes-29.06.1141/$File/34150DS0052_2010_Labour_Mobility_Migrants.xls","Labour Mobility 2010")</f>
        <v>Labour Mobility 2010</v>
      </c>
      <c r="CN5" s="11" t="str">
        <f>HYPERLINK("http://www.abs.gov.au/ausstats/subscriber.nsf/LookupAttach/3415.0Data+Cubes-26.07.12295/$File/34150DS0073_2010-11_Learning and Work_Migrants.xls","Learning and Work 2010-11")</f>
        <v>Learning and Work 2010-11</v>
      </c>
      <c r="CO5" s="11" t="str">
        <f>HYPERLINK("http://www.abs.gov.au/ausstats/subscriber.nsf/LookupAttach/3415.0Data+Cubes-29.06.1142/$File/34150DS0029_2007_Marriages_Migrants.xls","Marriages 2007")</f>
        <v>Marriages 2007</v>
      </c>
      <c r="CP5" s="11" t="str">
        <f>HYPERLINK("http://www.abs.gov.au/ausstats/subscriber.nsf/LookupAttach/3415.0Data+Cubes-18.12.17300/$File/34150DS0091_2016_Marriages and Divorces_Migrants.xls","Marriages and Divorces 2016")</f>
        <v>Marriages and Divorces 2016</v>
      </c>
      <c r="CQ5" s="11" t="str">
        <f>HYPERLINK("http://www.abs.gov.au/ausstats/subscriber.nsf/LookupAttach/3415.0Data+Cubes-28.06.16303/$File/34150DS0087_2014_Marriages and Divorces_Migrants.xls","Marriages and Divorces 2014")</f>
        <v>Marriages and Divorces 2014</v>
      </c>
      <c r="CR5" s="11" t="str">
        <f>HYPERLINK("http://www.abs.gov.au/ausstats/subscriber.nsf/LookupAttach/3415.0Data+Cubes-19.08.15301/$File/34150DS0085_2013_Marriages and Divorces_Migrants.xls","Marriages and Divorces 2013")</f>
        <v>Marriages and Divorces 2013</v>
      </c>
      <c r="CS5" s="11" t="str">
        <f>HYPERLINK("http://www.abs.gov.au/ausstats/subscriber.nsf/LookupAttach/3415.0Data+Cubes-19.08.15302/$File/34150DS0084_2012_Marriages and Divorces_Migrants.xls","Marriages and Divorces 2012")</f>
        <v>Marriages and Divorces 2012</v>
      </c>
      <c r="CT5" s="11" t="str">
        <f>HYPERLINK("http://www.abs.gov.au/ausstats/subscriber.nsf/LookupAttach/3415.0Data+Cubes-23.07.13300/$File/34150DS0079_2011_Marriages and Divorces_Migrants.xls","Marriages and Divorces 2011")</f>
        <v>Marriages and Divorces 2011</v>
      </c>
      <c r="CU5" s="11" t="str">
        <f>HYPERLINK("http://www.abs.gov.au/ausstats/subscriber.nsf/LookupAttach/3415.0Data+Cubes-26.07.12300/$File/34150DS0069_2010_Marriages and Divorces_Migrants.xls","Marriages and Divorces 2010")</f>
        <v>Marriages and Divorces 2010</v>
      </c>
      <c r="CV5" s="11" t="str">
        <f>HYPERLINK("http://www.abs.gov.au/ausstats/subscriber.nsf/LookupAttach/3415.0Data+Cubes-29.06.1143/$File/34150DS0049_2009_Marriages and Divorces_Migrants.xls","Marriages and Divorces 2009")</f>
        <v>Marriages and Divorces 2009</v>
      </c>
      <c r="CW5" s="11" t="str">
        <f>HYPERLINK("http://www.abs.gov.au/ausstats/subscriber.nsf/LookupAttach/3415.0Data+Cubes-29.06.1144/$File/34150DS0048_2008_Marriages and Divorces_Migrants.xls","Marriages and Divorces 2008")</f>
        <v>Marriages and Divorces 2008</v>
      </c>
      <c r="CX5" s="11" t="str">
        <f>HYPERLINK("http://www.abs.gov.au/ausstats/subscriber.nsf/LookupAttach/3415.0Data+Cubes-19.07.17315/$File/34150DS0089_2014-15_NHS_Migrants.xls","National Health Survey 2014-15")</f>
        <v>National Health Survey 2014-15</v>
      </c>
      <c r="CY5" s="11" t="str">
        <f>HYPERLINK("http://www.abs.gov.au/ausstats/subscriber.nsf/LookupAttach/3415.0Data+Cubes-29.11.11310/$File/34150DS0065_2007-08_NHS_second release_Migrants.xls","National Health Survey 2007–08  Second release")</f>
        <v>National Health Survey 2007–08  Second release</v>
      </c>
      <c r="CZ5" s="11" t="str">
        <f>HYPERLINK("http://www.abs.gov.au/ausstats/subscriber.nsf/LookupAttach/3415.0Data+Cubes-29.11.11320/$File/34150DS0060_2007-08_NHS_Migrants.xls","National Health Survey 2007–08 First release")</f>
        <v>National Health Survey 2007–08 First release</v>
      </c>
      <c r="DA5" s="11" t="str">
        <f>HYPERLINK("http://www.abs.gov.au/ausstats/subscriber.nsf/LookupAttach/3415.0Data+Cubes-29.06.1145/$File/34150DS0032_2004_05_NHS_second release_Migrants.xls","National Health Survey 2004–05 Second release")</f>
        <v>National Health Survey 2004–05 Second release</v>
      </c>
      <c r="DB5" s="11" t="str">
        <f>HYPERLINK("http://www.abs.gov.au/ausstats/subscriber.nsf/LookupAttach/3415.0Data+Cubes-29.06.1146/$File/34150DS0013_2004-05_NHS_Migrants.xls","National Health Survey 2004–05 First release")</f>
        <v>National Health Survey 2004–05 First release</v>
      </c>
      <c r="DC5" s="11" t="str">
        <f>HYPERLINK("http://www.abs.gov.au/ausstats/subscriber.nsf/LookupAttach/3415.0Data+Cubes-29.06.1147/$File/34150DS0014_2005-06_MPHS_SportsParticipation_Migrants.xls","Participation in Sports and Physical Recreation 2005–06")</f>
        <v>Participation in Sports and Physical Recreation 2005–06</v>
      </c>
      <c r="DD5" s="11" t="str">
        <f>HYPERLINK("http://www.abs.gov.au/ausstats/subscriber.nsf/LookupAttach/3418.0Data+Cubes-27.07.171/$File/34180Do0001_201314_1.xls","Personal Income of Migrants, Australia, 2013-14")</f>
        <v>Personal Income of Migrants, Australia, 2013-14</v>
      </c>
      <c r="DE5" s="11" t="str">
        <f>HYPERLINK("http://www.abs.gov.au/ausstats/subscriber.nsf/LookupAttach/3418.0Data+Cubes-27.10.161/$File/34180Do0001_201112_1.xlsx","Personal Income of Migrants, Australia, 2011-12")</f>
        <v>Personal Income of Migrants, Australia, 2011-12</v>
      </c>
      <c r="DF5" s="11" t="str">
        <f>HYPERLINK("http://www.abs.gov.au/ausstats/subscriber.nsf/LookupAttach/3418.0Data+Cubes-03.12.151/$File/34180Do0001_201011_1.xls","Personal Income of Migrants, Australia, Experimental, 2010-11")</f>
        <v>Personal Income of Migrants, Australia, Experimental, 2010-11</v>
      </c>
      <c r="DG5" s="11" t="str">
        <f>HYPERLINK("http://www.abs.gov.au/ausstats/subscriber.nsf/LookupAttach/3418.0Data+Cubes-04.09.152/$File/34180Do0001_200910_2.xls","Personal Income of Migrants, Australia, Experimental, 2009-10")</f>
        <v>Personal Income of Migrants, Australia, Experimental, 2009-10</v>
      </c>
      <c r="DH5" s="11" t="str">
        <f>HYPERLINK("http://www.abs.gov.au/ausstats/subscriber.nsf/LookupAttach/3415.0Data+Cubes-29.06.1148/$File/34150DS0015_2005_PSS_Migrants.xls","Personal Safety 2005")</f>
        <v>Personal Safety 2005</v>
      </c>
      <c r="DI5" s="11" t="str">
        <f>HYPERLINK("http://www.abs.gov.au/ausstats/subscriber.nsf/LookupAttach/3415.0Data+Cubes-26.07.12350/$File/34150DS0068_2011_PNILF_Migrants.xls","Persons Not in the Labour Force 2011")</f>
        <v>Persons Not in the Labour Force 2011</v>
      </c>
      <c r="DJ5" s="11" t="str">
        <f>HYPERLINK("http://www.abs.gov.au/ausstats/subscriber.nsf/LookupAttach/3415.0Data+Cubes-29.06.1149/$File/34150DS0033_2007_PNILF_Migrants.xls","Persons Not in the Labour Force 2007")</f>
        <v>Persons Not in the Labour Force 2007</v>
      </c>
      <c r="DK5" s="11" t="str">
        <f>HYPERLINK("http://www.abs.gov.au/ausstats/subscriber.nsf/LookupAttach/4235.0Data+Cubes-22.06.164/$File/42350Do004_2015.xls","Qualifications and Work 2015")</f>
        <v>Qualifications and Work 2015</v>
      </c>
      <c r="DL5" s="11" t="str">
        <f>HYPERLINK("http://www.abs.gov.au/ausstats/subscriber.nsf/LookupAttach/3415.0Data+Cubes-29.06.1150/$File/34150DS0053_2006_SDB_SLCD_linked data_Experimental_estimates_Migrants.xls","Settlement Database_Census linked data Experimental estimates 2006")</f>
        <v>Settlement Database_Census linked data Experimental estimates 2006</v>
      </c>
      <c r="DM5" s="11" t="str">
        <f>HYPERLINK("http://www.abs.gov.au/ausstats/subscriber.nsf/LookupAttach/3415.0Data+Cubes-29.06.1151/$File/34150DS0016_2005-06_MPHS_SportsAttendance_Migrants.xls","Sports Attendance 2005–06")</f>
        <v>Sports Attendance 2005–06</v>
      </c>
      <c r="DN5" s="11" t="str">
        <f>HYPERLINK("http://www.abs.gov.au/ausstats/subscriber.nsf/LookupAttach/3415.0Data+Cubes-26.07.12390/$File/34150DS0070_2011_UEW_Migrants.xls","Underemployed Workers 2011")</f>
        <v>Underemployed Workers 2011</v>
      </c>
      <c r="DO5" s="11" t="str">
        <f>HYPERLINK("http://www.abs.gov.au/ausstats/subscriber.nsf/LookupAttach/3415.0Data+Cubes-29.06.1152/$File/34150DS0036_2007_UEW_Migrants.xls","Underemployed Workers 2007")</f>
        <v>Underemployed Workers 2007</v>
      </c>
      <c r="DP5" s="11" t="str">
        <f>HYPERLINK("http://www.abs.gov.au/ausstats/subscriber.nsf/LookupAttach/3415.0Data+Cubes-29.06.1153/$File/34150DS0037_2006_Volunteers_Migrants.xls","Voluntary Work 2006")</f>
        <v>Voluntary Work 2006</v>
      </c>
      <c r="DQ5" s="11" t="str">
        <f>HYPERLINK("http://www.abs.gov.au/ausstats/subscriber.nsf/LookupAttach/3415.0Data+Cubes-29.06.1155/$File/34150DS0039_2006_WTA_Migrants.xls","Working Time Arrangements 2006")</f>
        <v>Working Time Arrangements 2006</v>
      </c>
      <c r="DR5" s="11" t="str">
        <f>HYPERLINK("http://www.abs.gov.au/ausstats/subscriber.nsf/LookupAttach/3415.0Data+Cubes-29.06.1154/$File/34150DS0038_2007_WSCLA_Migrants.xls","Work in Selected Culture and Leisure Activities 2007")</f>
        <v>Work in Selected Culture and Leisure Activities 2007</v>
      </c>
    </row>
    <row r="6" spans="1:122" ht="12.75">
      <c r="A6" s="3" t="s">
        <v>27</v>
      </c>
      <c r="B6" s="9" t="s">
        <v>59</v>
      </c>
      <c r="C6" s="9" t="s">
        <v>59</v>
      </c>
      <c r="D6" s="9" t="s">
        <v>59</v>
      </c>
      <c r="E6" s="9" t="s">
        <v>59</v>
      </c>
      <c r="F6" s="9" t="s">
        <v>59</v>
      </c>
      <c r="G6" s="9" t="s">
        <v>59</v>
      </c>
      <c r="H6" s="9" t="s">
        <v>59</v>
      </c>
      <c r="I6" s="9" t="s">
        <v>59</v>
      </c>
      <c r="J6" s="9" t="s">
        <v>59</v>
      </c>
      <c r="K6" s="9" t="s">
        <v>59</v>
      </c>
      <c r="L6" s="9" t="s">
        <v>59</v>
      </c>
      <c r="M6" s="9" t="s">
        <v>59</v>
      </c>
      <c r="N6" s="9" t="s">
        <v>59</v>
      </c>
      <c r="O6" s="9" t="s">
        <v>59</v>
      </c>
      <c r="P6" s="9" t="s">
        <v>59</v>
      </c>
      <c r="Q6" s="9" t="s">
        <v>59</v>
      </c>
      <c r="R6" s="9" t="s">
        <v>59</v>
      </c>
      <c r="S6" s="9" t="s">
        <v>59</v>
      </c>
      <c r="T6" s="9" t="s">
        <v>59</v>
      </c>
      <c r="U6" s="9" t="s">
        <v>59</v>
      </c>
      <c r="V6" s="9" t="s">
        <v>59</v>
      </c>
      <c r="W6" s="9" t="s">
        <v>59</v>
      </c>
      <c r="X6" s="9" t="s">
        <v>59</v>
      </c>
      <c r="Y6" s="9" t="s">
        <v>59</v>
      </c>
      <c r="Z6" s="9" t="s">
        <v>59</v>
      </c>
      <c r="AA6" s="9" t="s">
        <v>59</v>
      </c>
      <c r="AB6" s="9" t="s">
        <v>59</v>
      </c>
      <c r="AC6" s="9" t="s">
        <v>59</v>
      </c>
      <c r="AD6" s="9" t="s">
        <v>59</v>
      </c>
      <c r="AE6" s="9" t="s">
        <v>59</v>
      </c>
      <c r="AF6" s="9" t="s">
        <v>59</v>
      </c>
      <c r="AG6" s="9" t="s">
        <v>59</v>
      </c>
      <c r="AH6" s="9" t="s">
        <v>59</v>
      </c>
      <c r="AI6" s="9" t="s">
        <v>59</v>
      </c>
      <c r="AJ6" s="9" t="s">
        <v>59</v>
      </c>
      <c r="AK6" s="9" t="s">
        <v>59</v>
      </c>
      <c r="AL6" s="9" t="s">
        <v>59</v>
      </c>
      <c r="AM6" s="9" t="s">
        <v>59</v>
      </c>
      <c r="AN6" s="9" t="s">
        <v>59</v>
      </c>
      <c r="AO6" s="9" t="s">
        <v>59</v>
      </c>
      <c r="AP6" s="9" t="s">
        <v>59</v>
      </c>
      <c r="AQ6" s="9" t="s">
        <v>59</v>
      </c>
      <c r="AR6" s="9" t="s">
        <v>59</v>
      </c>
      <c r="AS6" s="9" t="s">
        <v>59</v>
      </c>
      <c r="AT6" s="9" t="s">
        <v>59</v>
      </c>
      <c r="AU6" s="9" t="s">
        <v>59</v>
      </c>
      <c r="AV6" s="9" t="s">
        <v>59</v>
      </c>
      <c r="AW6" s="9" t="s">
        <v>59</v>
      </c>
      <c r="AX6" s="9" t="s">
        <v>59</v>
      </c>
      <c r="AY6" s="9" t="s">
        <v>59</v>
      </c>
      <c r="AZ6" s="9" t="s">
        <v>59</v>
      </c>
      <c r="BA6" s="9" t="s">
        <v>59</v>
      </c>
      <c r="BB6" s="9" t="s">
        <v>59</v>
      </c>
      <c r="BC6" s="9" t="s">
        <v>59</v>
      </c>
      <c r="BD6" s="9" t="s">
        <v>59</v>
      </c>
      <c r="BE6" s="9" t="s">
        <v>59</v>
      </c>
      <c r="BF6" s="9" t="s">
        <v>59</v>
      </c>
      <c r="BG6" s="9" t="s">
        <v>59</v>
      </c>
      <c r="BH6" s="9" t="s">
        <v>59</v>
      </c>
      <c r="BI6" s="9" t="s">
        <v>59</v>
      </c>
      <c r="BJ6" s="9" t="s">
        <v>59</v>
      </c>
      <c r="BK6" s="9" t="s">
        <v>59</v>
      </c>
      <c r="BL6" s="9" t="s">
        <v>59</v>
      </c>
      <c r="BM6" s="9" t="s">
        <v>59</v>
      </c>
      <c r="BN6" s="9" t="s">
        <v>59</v>
      </c>
      <c r="BO6" s="9" t="s">
        <v>59</v>
      </c>
      <c r="BP6" s="9" t="s">
        <v>59</v>
      </c>
      <c r="BQ6" s="9" t="s">
        <v>59</v>
      </c>
      <c r="BR6" s="9" t="s">
        <v>59</v>
      </c>
      <c r="BS6" s="9" t="s">
        <v>59</v>
      </c>
      <c r="BT6" s="9" t="s">
        <v>59</v>
      </c>
      <c r="BU6" s="9" t="s">
        <v>59</v>
      </c>
      <c r="BV6" s="9" t="s">
        <v>59</v>
      </c>
      <c r="BW6" s="9" t="s">
        <v>59</v>
      </c>
      <c r="BX6" s="9" t="s">
        <v>59</v>
      </c>
      <c r="BY6" s="9" t="s">
        <v>59</v>
      </c>
      <c r="BZ6" s="9" t="s">
        <v>59</v>
      </c>
      <c r="CA6" s="9" t="s">
        <v>59</v>
      </c>
      <c r="CB6" s="9" t="s">
        <v>59</v>
      </c>
      <c r="CC6" s="9" t="s">
        <v>59</v>
      </c>
      <c r="CD6" s="9" t="s">
        <v>59</v>
      </c>
      <c r="CE6" s="9" t="s">
        <v>59</v>
      </c>
      <c r="CF6" s="9" t="s">
        <v>59</v>
      </c>
      <c r="CG6" s="9" t="s">
        <v>59</v>
      </c>
      <c r="CH6" s="9" t="s">
        <v>59</v>
      </c>
      <c r="CI6" s="9" t="s">
        <v>59</v>
      </c>
      <c r="CJ6" s="9" t="s">
        <v>59</v>
      </c>
      <c r="CK6" s="9" t="s">
        <v>59</v>
      </c>
      <c r="CL6" s="9" t="s">
        <v>59</v>
      </c>
      <c r="CM6" s="9" t="s">
        <v>59</v>
      </c>
      <c r="CN6" s="9" t="s">
        <v>59</v>
      </c>
      <c r="CO6" s="9" t="s">
        <v>59</v>
      </c>
      <c r="CP6" s="9" t="s">
        <v>59</v>
      </c>
      <c r="CQ6" s="9" t="s">
        <v>59</v>
      </c>
      <c r="CR6" s="9" t="s">
        <v>59</v>
      </c>
      <c r="CS6" s="9" t="s">
        <v>59</v>
      </c>
      <c r="CT6" s="9" t="s">
        <v>59</v>
      </c>
      <c r="CU6" s="9" t="s">
        <v>59</v>
      </c>
      <c r="CV6" s="9" t="s">
        <v>59</v>
      </c>
      <c r="CW6" s="9" t="s">
        <v>59</v>
      </c>
      <c r="CX6" s="9" t="s">
        <v>59</v>
      </c>
      <c r="CY6" s="9" t="s">
        <v>59</v>
      </c>
      <c r="CZ6" s="9" t="s">
        <v>59</v>
      </c>
      <c r="DA6" s="9" t="s">
        <v>59</v>
      </c>
      <c r="DB6" s="9" t="s">
        <v>59</v>
      </c>
      <c r="DC6" s="9" t="s">
        <v>59</v>
      </c>
      <c r="DD6" s="9" t="s">
        <v>59</v>
      </c>
      <c r="DE6" s="9" t="s">
        <v>59</v>
      </c>
      <c r="DF6" s="9" t="s">
        <v>59</v>
      </c>
      <c r="DG6" s="9" t="s">
        <v>59</v>
      </c>
      <c r="DH6" s="9" t="s">
        <v>59</v>
      </c>
      <c r="DI6" s="9" t="s">
        <v>59</v>
      </c>
      <c r="DJ6" s="9" t="s">
        <v>59</v>
      </c>
      <c r="DK6" s="9" t="s">
        <v>59</v>
      </c>
      <c r="DL6" s="9" t="s">
        <v>28</v>
      </c>
      <c r="DM6" s="9" t="s">
        <v>59</v>
      </c>
      <c r="DN6" s="9" t="s">
        <v>59</v>
      </c>
      <c r="DO6" s="9" t="s">
        <v>59</v>
      </c>
      <c r="DP6" s="9" t="s">
        <v>59</v>
      </c>
      <c r="DQ6" s="9" t="s">
        <v>59</v>
      </c>
      <c r="DR6" s="9" t="s">
        <v>59</v>
      </c>
    </row>
    <row r="7" spans="1:122" ht="12.75">
      <c r="A7" s="3" t="s">
        <v>29</v>
      </c>
      <c r="B7" s="9" t="s">
        <v>28</v>
      </c>
      <c r="C7" s="9" t="s">
        <v>28</v>
      </c>
      <c r="D7" s="9" t="s">
        <v>28</v>
      </c>
      <c r="E7" s="9" t="s">
        <v>28</v>
      </c>
      <c r="F7" s="9" t="s">
        <v>28</v>
      </c>
      <c r="G7" s="9" t="s">
        <v>28</v>
      </c>
      <c r="H7" s="9" t="s">
        <v>28</v>
      </c>
      <c r="I7" s="9" t="s">
        <v>28</v>
      </c>
      <c r="J7" s="9" t="s">
        <v>28</v>
      </c>
      <c r="K7" s="9" t="s">
        <v>28</v>
      </c>
      <c r="L7" s="9" t="s">
        <v>28</v>
      </c>
      <c r="M7" s="9" t="s">
        <v>28</v>
      </c>
      <c r="N7" s="9" t="s">
        <v>28</v>
      </c>
      <c r="O7" s="9" t="s">
        <v>59</v>
      </c>
      <c r="P7" s="9" t="s">
        <v>59</v>
      </c>
      <c r="Q7" s="9" t="s">
        <v>59</v>
      </c>
      <c r="R7" s="9" t="s">
        <v>59</v>
      </c>
      <c r="S7" s="9" t="s">
        <v>59</v>
      </c>
      <c r="T7" s="9" t="s">
        <v>59</v>
      </c>
      <c r="U7" s="9" t="s">
        <v>59</v>
      </c>
      <c r="V7" s="9" t="s">
        <v>59</v>
      </c>
      <c r="W7" s="9" t="s">
        <v>59</v>
      </c>
      <c r="X7" s="9" t="s">
        <v>59</v>
      </c>
      <c r="Y7" s="9" t="s">
        <v>59</v>
      </c>
      <c r="Z7" s="9" t="s">
        <v>28</v>
      </c>
      <c r="AA7" s="9" t="s">
        <v>28</v>
      </c>
      <c r="AB7" s="9" t="s">
        <v>28</v>
      </c>
      <c r="AC7" s="9" t="s">
        <v>28</v>
      </c>
      <c r="AD7" s="9" t="s">
        <v>28</v>
      </c>
      <c r="AE7" s="9" t="s">
        <v>28</v>
      </c>
      <c r="AF7" s="9" t="s">
        <v>59</v>
      </c>
      <c r="AG7" s="9" t="s">
        <v>28</v>
      </c>
      <c r="AH7" s="9" t="s">
        <v>28</v>
      </c>
      <c r="AI7" s="9" t="s">
        <v>28</v>
      </c>
      <c r="AJ7" s="9" t="s">
        <v>28</v>
      </c>
      <c r="AK7" s="9" t="s">
        <v>28</v>
      </c>
      <c r="AL7" s="9" t="s">
        <v>28</v>
      </c>
      <c r="AM7" s="9" t="s">
        <v>28</v>
      </c>
      <c r="AN7" s="9" t="s">
        <v>28</v>
      </c>
      <c r="AO7" s="9" t="s">
        <v>28</v>
      </c>
      <c r="AP7" s="9" t="s">
        <v>28</v>
      </c>
      <c r="AQ7" s="9" t="s">
        <v>28</v>
      </c>
      <c r="AR7" s="9" t="s">
        <v>28</v>
      </c>
      <c r="AS7" s="9" t="s">
        <v>28</v>
      </c>
      <c r="AT7" s="9" t="s">
        <v>28</v>
      </c>
      <c r="AU7" s="9" t="s">
        <v>28</v>
      </c>
      <c r="AV7" s="9" t="s">
        <v>28</v>
      </c>
      <c r="AW7" s="9" t="s">
        <v>28</v>
      </c>
      <c r="AX7" s="9" t="s">
        <v>28</v>
      </c>
      <c r="AY7" s="9" t="s">
        <v>28</v>
      </c>
      <c r="AZ7" s="9" t="s">
        <v>28</v>
      </c>
      <c r="BA7" s="9" t="s">
        <v>28</v>
      </c>
      <c r="BB7" s="9" t="s">
        <v>28</v>
      </c>
      <c r="BC7" s="9" t="s">
        <v>28</v>
      </c>
      <c r="BD7" s="9" t="s">
        <v>28</v>
      </c>
      <c r="BE7" s="9" t="s">
        <v>28</v>
      </c>
      <c r="BF7" s="9" t="s">
        <v>28</v>
      </c>
      <c r="BG7" s="9" t="s">
        <v>28</v>
      </c>
      <c r="BH7" s="9" t="s">
        <v>28</v>
      </c>
      <c r="BI7" s="9" t="s">
        <v>28</v>
      </c>
      <c r="BJ7" s="9" t="s">
        <v>28</v>
      </c>
      <c r="BK7" s="9" t="s">
        <v>28</v>
      </c>
      <c r="BL7" s="9" t="s">
        <v>28</v>
      </c>
      <c r="BM7" s="9" t="s">
        <v>28</v>
      </c>
      <c r="BN7" s="9" t="s">
        <v>59</v>
      </c>
      <c r="BO7" s="9" t="s">
        <v>59</v>
      </c>
      <c r="BP7" s="9" t="s">
        <v>28</v>
      </c>
      <c r="BQ7" s="9" t="s">
        <v>28</v>
      </c>
      <c r="BR7" s="9" t="s">
        <v>28</v>
      </c>
      <c r="BS7" s="9" t="s">
        <v>28</v>
      </c>
      <c r="BT7" s="9" t="s">
        <v>28</v>
      </c>
      <c r="BU7" s="9" t="s">
        <v>28</v>
      </c>
      <c r="BV7" s="9" t="s">
        <v>28</v>
      </c>
      <c r="BW7" s="9" t="s">
        <v>28</v>
      </c>
      <c r="BX7" s="9" t="s">
        <v>28</v>
      </c>
      <c r="BY7" s="9" t="s">
        <v>28</v>
      </c>
      <c r="BZ7" s="9" t="s">
        <v>28</v>
      </c>
      <c r="CA7" s="9" t="s">
        <v>28</v>
      </c>
      <c r="CB7" s="9" t="s">
        <v>28</v>
      </c>
      <c r="CC7" s="9" t="s">
        <v>28</v>
      </c>
      <c r="CD7" s="9" t="s">
        <v>28</v>
      </c>
      <c r="CE7" s="9" t="s">
        <v>28</v>
      </c>
      <c r="CF7" s="9" t="s">
        <v>28</v>
      </c>
      <c r="CG7" s="9" t="s">
        <v>28</v>
      </c>
      <c r="CH7" s="9" t="s">
        <v>28</v>
      </c>
      <c r="CI7" s="9" t="s">
        <v>28</v>
      </c>
      <c r="CJ7" s="9" t="s">
        <v>28</v>
      </c>
      <c r="CK7" s="9" t="s">
        <v>28</v>
      </c>
      <c r="CL7" s="9" t="s">
        <v>28</v>
      </c>
      <c r="CM7" s="9" t="s">
        <v>28</v>
      </c>
      <c r="CN7" s="9" t="s">
        <v>28</v>
      </c>
      <c r="CO7" s="9" t="s">
        <v>28</v>
      </c>
      <c r="CP7" s="9" t="s">
        <v>28</v>
      </c>
      <c r="CQ7" s="9" t="s">
        <v>28</v>
      </c>
      <c r="CR7" s="9" t="s">
        <v>28</v>
      </c>
      <c r="CS7" s="9" t="s">
        <v>28</v>
      </c>
      <c r="CT7" s="9" t="s">
        <v>28</v>
      </c>
      <c r="CU7" s="9" t="s">
        <v>28</v>
      </c>
      <c r="CV7" s="9" t="s">
        <v>28</v>
      </c>
      <c r="CW7" s="9" t="s">
        <v>28</v>
      </c>
      <c r="CX7" s="9" t="s">
        <v>28</v>
      </c>
      <c r="CY7" s="9" t="s">
        <v>28</v>
      </c>
      <c r="CZ7" s="9" t="s">
        <v>28</v>
      </c>
      <c r="DA7" s="9" t="s">
        <v>28</v>
      </c>
      <c r="DB7" s="9" t="s">
        <v>28</v>
      </c>
      <c r="DC7" s="9" t="s">
        <v>28</v>
      </c>
      <c r="DD7" s="9" t="s">
        <v>28</v>
      </c>
      <c r="DE7" s="9" t="s">
        <v>28</v>
      </c>
      <c r="DF7" s="9" t="s">
        <v>28</v>
      </c>
      <c r="DG7" s="9" t="s">
        <v>28</v>
      </c>
      <c r="DH7" s="9" t="s">
        <v>28</v>
      </c>
      <c r="DI7" s="9" t="s">
        <v>28</v>
      </c>
      <c r="DJ7" s="9" t="s">
        <v>28</v>
      </c>
      <c r="DK7" s="9" t="s">
        <v>28</v>
      </c>
      <c r="DL7" s="9" t="s">
        <v>28</v>
      </c>
      <c r="DM7" s="9" t="s">
        <v>28</v>
      </c>
      <c r="DN7" s="9" t="s">
        <v>28</v>
      </c>
      <c r="DO7" s="9" t="s">
        <v>28</v>
      </c>
      <c r="DP7" s="9" t="s">
        <v>28</v>
      </c>
      <c r="DQ7" s="9" t="s">
        <v>28</v>
      </c>
      <c r="DR7" s="9" t="s">
        <v>28</v>
      </c>
    </row>
    <row r="8" spans="1:122" ht="12.75">
      <c r="A8" s="3" t="s">
        <v>30</v>
      </c>
      <c r="B8" s="9" t="s">
        <v>28</v>
      </c>
      <c r="C8" s="9" t="s">
        <v>28</v>
      </c>
      <c r="D8" s="9" t="s">
        <v>28</v>
      </c>
      <c r="E8" s="9" t="s">
        <v>28</v>
      </c>
      <c r="F8" s="9" t="s">
        <v>28</v>
      </c>
      <c r="G8" s="9" t="s">
        <v>28</v>
      </c>
      <c r="H8" s="9" t="s">
        <v>28</v>
      </c>
      <c r="I8" s="9" t="s">
        <v>28</v>
      </c>
      <c r="J8" s="9" t="s">
        <v>28</v>
      </c>
      <c r="K8" s="9" t="s">
        <v>28</v>
      </c>
      <c r="L8" s="9" t="s">
        <v>28</v>
      </c>
      <c r="M8" s="9" t="s">
        <v>28</v>
      </c>
      <c r="N8" s="9" t="s">
        <v>28</v>
      </c>
      <c r="O8" s="9" t="s">
        <v>59</v>
      </c>
      <c r="P8" s="9" t="s">
        <v>59</v>
      </c>
      <c r="Q8" s="9" t="s">
        <v>59</v>
      </c>
      <c r="R8" s="9" t="s">
        <v>59</v>
      </c>
      <c r="S8" s="9" t="s">
        <v>59</v>
      </c>
      <c r="T8" s="9" t="s">
        <v>59</v>
      </c>
      <c r="U8" s="9" t="s">
        <v>59</v>
      </c>
      <c r="V8" s="9" t="s">
        <v>59</v>
      </c>
      <c r="W8" s="9" t="s">
        <v>59</v>
      </c>
      <c r="X8" s="9" t="s">
        <v>59</v>
      </c>
      <c r="Y8" s="9" t="s">
        <v>59</v>
      </c>
      <c r="Z8" s="9" t="s">
        <v>28</v>
      </c>
      <c r="AA8" s="9" t="s">
        <v>28</v>
      </c>
      <c r="AB8" s="9" t="s">
        <v>28</v>
      </c>
      <c r="AC8" s="9" t="s">
        <v>28</v>
      </c>
      <c r="AD8" s="9" t="s">
        <v>28</v>
      </c>
      <c r="AE8" s="9" t="s">
        <v>28</v>
      </c>
      <c r="AF8" s="9" t="s">
        <v>59</v>
      </c>
      <c r="AG8" s="9" t="s">
        <v>28</v>
      </c>
      <c r="AH8" s="9" t="s">
        <v>28</v>
      </c>
      <c r="AI8" s="9" t="s">
        <v>28</v>
      </c>
      <c r="AJ8" s="9" t="s">
        <v>28</v>
      </c>
      <c r="AK8" s="9" t="s">
        <v>28</v>
      </c>
      <c r="AL8" s="9" t="s">
        <v>28</v>
      </c>
      <c r="AM8" s="9" t="s">
        <v>28</v>
      </c>
      <c r="AN8" s="9" t="s">
        <v>28</v>
      </c>
      <c r="AO8" s="9" t="s">
        <v>28</v>
      </c>
      <c r="AP8" s="9" t="s">
        <v>28</v>
      </c>
      <c r="AQ8" s="9" t="s">
        <v>28</v>
      </c>
      <c r="AR8" s="9" t="s">
        <v>28</v>
      </c>
      <c r="AS8" s="9" t="s">
        <v>28</v>
      </c>
      <c r="AT8" s="9" t="s">
        <v>28</v>
      </c>
      <c r="AU8" s="9" t="s">
        <v>28</v>
      </c>
      <c r="AV8" s="9" t="s">
        <v>28</v>
      </c>
      <c r="AW8" s="9" t="s">
        <v>28</v>
      </c>
      <c r="AX8" s="9" t="s">
        <v>28</v>
      </c>
      <c r="AY8" s="9" t="s">
        <v>28</v>
      </c>
      <c r="AZ8" s="9" t="s">
        <v>28</v>
      </c>
      <c r="BA8" s="9" t="s">
        <v>28</v>
      </c>
      <c r="BB8" s="9" t="s">
        <v>28</v>
      </c>
      <c r="BC8" s="9" t="s">
        <v>28</v>
      </c>
      <c r="BD8" s="9" t="s">
        <v>28</v>
      </c>
      <c r="BE8" s="9" t="s">
        <v>28</v>
      </c>
      <c r="BF8" s="9" t="s">
        <v>28</v>
      </c>
      <c r="BG8" s="9" t="s">
        <v>28</v>
      </c>
      <c r="BH8" s="9" t="s">
        <v>28</v>
      </c>
      <c r="BI8" s="9" t="s">
        <v>28</v>
      </c>
      <c r="BJ8" s="9" t="s">
        <v>28</v>
      </c>
      <c r="BK8" s="9" t="s">
        <v>28</v>
      </c>
      <c r="BL8" s="9" t="s">
        <v>28</v>
      </c>
      <c r="BM8" s="9" t="s">
        <v>28</v>
      </c>
      <c r="BN8" s="9" t="s">
        <v>59</v>
      </c>
      <c r="BO8" s="9" t="s">
        <v>59</v>
      </c>
      <c r="BP8" s="9" t="s">
        <v>28</v>
      </c>
      <c r="BQ8" s="9" t="s">
        <v>28</v>
      </c>
      <c r="BR8" s="9" t="s">
        <v>28</v>
      </c>
      <c r="BS8" s="9" t="s">
        <v>28</v>
      </c>
      <c r="BT8" s="9" t="s">
        <v>28</v>
      </c>
      <c r="BU8" s="9" t="s">
        <v>28</v>
      </c>
      <c r="BV8" s="9" t="s">
        <v>28</v>
      </c>
      <c r="BW8" s="9" t="s">
        <v>28</v>
      </c>
      <c r="BX8" s="9" t="s">
        <v>28</v>
      </c>
      <c r="BY8" s="9" t="s">
        <v>28</v>
      </c>
      <c r="BZ8" s="9" t="s">
        <v>28</v>
      </c>
      <c r="CA8" s="9" t="s">
        <v>28</v>
      </c>
      <c r="CB8" s="9" t="s">
        <v>28</v>
      </c>
      <c r="CC8" s="9" t="s">
        <v>28</v>
      </c>
      <c r="CD8" s="9" t="s">
        <v>28</v>
      </c>
      <c r="CE8" s="9" t="s">
        <v>28</v>
      </c>
      <c r="CF8" s="9" t="s">
        <v>28</v>
      </c>
      <c r="CG8" s="9" t="s">
        <v>28</v>
      </c>
      <c r="CH8" s="9" t="s">
        <v>28</v>
      </c>
      <c r="CI8" s="9" t="s">
        <v>28</v>
      </c>
      <c r="CJ8" s="9" t="s">
        <v>28</v>
      </c>
      <c r="CK8" s="9" t="s">
        <v>28</v>
      </c>
      <c r="CL8" s="9" t="s">
        <v>28</v>
      </c>
      <c r="CM8" s="9" t="s">
        <v>28</v>
      </c>
      <c r="CN8" s="9" t="s">
        <v>28</v>
      </c>
      <c r="CO8" s="9" t="s">
        <v>28</v>
      </c>
      <c r="CP8" s="9" t="s">
        <v>28</v>
      </c>
      <c r="CQ8" s="9" t="s">
        <v>28</v>
      </c>
      <c r="CR8" s="9" t="s">
        <v>28</v>
      </c>
      <c r="CS8" s="9" t="s">
        <v>28</v>
      </c>
      <c r="CT8" s="9" t="s">
        <v>28</v>
      </c>
      <c r="CU8" s="9" t="s">
        <v>28</v>
      </c>
      <c r="CV8" s="9" t="s">
        <v>28</v>
      </c>
      <c r="CW8" s="9" t="s">
        <v>28</v>
      </c>
      <c r="CX8" s="9" t="s">
        <v>28</v>
      </c>
      <c r="CY8" s="9" t="s">
        <v>28</v>
      </c>
      <c r="CZ8" s="9" t="s">
        <v>28</v>
      </c>
      <c r="DA8" s="9" t="s">
        <v>28</v>
      </c>
      <c r="DB8" s="9" t="s">
        <v>28</v>
      </c>
      <c r="DC8" s="9" t="s">
        <v>28</v>
      </c>
      <c r="DD8" s="9" t="s">
        <v>28</v>
      </c>
      <c r="DE8" s="9" t="s">
        <v>28</v>
      </c>
      <c r="DF8" s="9" t="s">
        <v>28</v>
      </c>
      <c r="DG8" s="9" t="s">
        <v>28</v>
      </c>
      <c r="DH8" s="9" t="s">
        <v>28</v>
      </c>
      <c r="DI8" s="9" t="s">
        <v>28</v>
      </c>
      <c r="DJ8" s="9" t="s">
        <v>28</v>
      </c>
      <c r="DK8" s="9" t="s">
        <v>28</v>
      </c>
      <c r="DL8" s="9" t="s">
        <v>28</v>
      </c>
      <c r="DM8" s="9" t="s">
        <v>28</v>
      </c>
      <c r="DN8" s="9" t="s">
        <v>28</v>
      </c>
      <c r="DO8" s="9" t="s">
        <v>28</v>
      </c>
      <c r="DP8" s="9" t="s">
        <v>28</v>
      </c>
      <c r="DQ8" s="9" t="s">
        <v>28</v>
      </c>
      <c r="DR8" s="9" t="s">
        <v>28</v>
      </c>
    </row>
    <row r="9" spans="1:122" ht="12.75">
      <c r="A9" s="3" t="s">
        <v>31</v>
      </c>
      <c r="B9" s="9" t="s">
        <v>28</v>
      </c>
      <c r="C9" s="9" t="s">
        <v>28</v>
      </c>
      <c r="D9" s="9" t="s">
        <v>28</v>
      </c>
      <c r="E9" s="9" t="s">
        <v>28</v>
      </c>
      <c r="F9" s="9" t="s">
        <v>28</v>
      </c>
      <c r="G9" s="9" t="s">
        <v>28</v>
      </c>
      <c r="H9" s="9" t="s">
        <v>28</v>
      </c>
      <c r="I9" s="9" t="s">
        <v>28</v>
      </c>
      <c r="J9" s="9" t="s">
        <v>28</v>
      </c>
      <c r="K9" s="9" t="s">
        <v>28</v>
      </c>
      <c r="L9" s="9" t="s">
        <v>28</v>
      </c>
      <c r="M9" s="9" t="s">
        <v>28</v>
      </c>
      <c r="N9" s="9" t="s">
        <v>28</v>
      </c>
      <c r="O9" s="9" t="s">
        <v>28</v>
      </c>
      <c r="P9" s="9" t="s">
        <v>28</v>
      </c>
      <c r="Q9" s="9" t="s">
        <v>28</v>
      </c>
      <c r="R9" s="9" t="s">
        <v>28</v>
      </c>
      <c r="S9" s="9" t="s">
        <v>28</v>
      </c>
      <c r="T9" s="9" t="s">
        <v>28</v>
      </c>
      <c r="U9" s="9" t="s">
        <v>28</v>
      </c>
      <c r="V9" s="9" t="s">
        <v>28</v>
      </c>
      <c r="W9" s="9" t="s">
        <v>28</v>
      </c>
      <c r="X9" s="9" t="s">
        <v>28</v>
      </c>
      <c r="Y9" s="9" t="s">
        <v>28</v>
      </c>
      <c r="Z9" s="9" t="s">
        <v>28</v>
      </c>
      <c r="AA9" s="9" t="s">
        <v>28</v>
      </c>
      <c r="AB9" s="9" t="s">
        <v>28</v>
      </c>
      <c r="AC9" s="9" t="s">
        <v>28</v>
      </c>
      <c r="AD9" s="9" t="s">
        <v>28</v>
      </c>
      <c r="AE9" s="9" t="s">
        <v>28</v>
      </c>
      <c r="AF9" s="9" t="s">
        <v>28</v>
      </c>
      <c r="AG9" s="9" t="s">
        <v>28</v>
      </c>
      <c r="AH9" s="9" t="s">
        <v>28</v>
      </c>
      <c r="AI9" s="9" t="s">
        <v>28</v>
      </c>
      <c r="AJ9" s="9" t="s">
        <v>28</v>
      </c>
      <c r="AK9" s="9" t="s">
        <v>28</v>
      </c>
      <c r="AL9" s="9" t="s">
        <v>28</v>
      </c>
      <c r="AM9" s="9" t="s">
        <v>28</v>
      </c>
      <c r="AN9" s="9" t="s">
        <v>59</v>
      </c>
      <c r="AO9" s="9" t="s">
        <v>28</v>
      </c>
      <c r="AP9" s="9" t="s">
        <v>28</v>
      </c>
      <c r="AQ9" s="9" t="s">
        <v>28</v>
      </c>
      <c r="AR9" s="9" t="s">
        <v>28</v>
      </c>
      <c r="AS9" s="9" t="s">
        <v>28</v>
      </c>
      <c r="AT9" s="9" t="s">
        <v>28</v>
      </c>
      <c r="AU9" s="9" t="s">
        <v>28</v>
      </c>
      <c r="AV9" s="9" t="s">
        <v>28</v>
      </c>
      <c r="AW9" s="9" t="s">
        <v>28</v>
      </c>
      <c r="AX9" s="9" t="s">
        <v>28</v>
      </c>
      <c r="AY9" s="9" t="s">
        <v>28</v>
      </c>
      <c r="AZ9" s="9" t="s">
        <v>28</v>
      </c>
      <c r="BA9" s="9" t="s">
        <v>28</v>
      </c>
      <c r="BB9" s="9" t="s">
        <v>28</v>
      </c>
      <c r="BC9" s="9" t="s">
        <v>28</v>
      </c>
      <c r="BD9" s="9" t="s">
        <v>28</v>
      </c>
      <c r="BE9" s="9" t="s">
        <v>28</v>
      </c>
      <c r="BF9" s="9" t="s">
        <v>28</v>
      </c>
      <c r="BG9" s="9" t="s">
        <v>28</v>
      </c>
      <c r="BH9" s="9" t="s">
        <v>28</v>
      </c>
      <c r="BI9" s="9" t="s">
        <v>28</v>
      </c>
      <c r="BJ9" s="9" t="s">
        <v>28</v>
      </c>
      <c r="BK9" s="9" t="s">
        <v>28</v>
      </c>
      <c r="BL9" s="9" t="s">
        <v>28</v>
      </c>
      <c r="BM9" s="9" t="s">
        <v>28</v>
      </c>
      <c r="BN9" s="9" t="s">
        <v>28</v>
      </c>
      <c r="BO9" s="9" t="s">
        <v>28</v>
      </c>
      <c r="BP9" s="9" t="s">
        <v>28</v>
      </c>
      <c r="BQ9" s="9" t="s">
        <v>28</v>
      </c>
      <c r="BR9" s="9" t="s">
        <v>28</v>
      </c>
      <c r="BS9" s="9" t="s">
        <v>28</v>
      </c>
      <c r="BT9" s="9" t="s">
        <v>28</v>
      </c>
      <c r="BU9" s="9" t="s">
        <v>28</v>
      </c>
      <c r="BV9" s="9" t="s">
        <v>28</v>
      </c>
      <c r="BW9" s="9" t="s">
        <v>28</v>
      </c>
      <c r="BX9" s="9" t="s">
        <v>28</v>
      </c>
      <c r="BY9" s="9" t="s">
        <v>28</v>
      </c>
      <c r="BZ9" s="9" t="s">
        <v>28</v>
      </c>
      <c r="CA9" s="9" t="s">
        <v>28</v>
      </c>
      <c r="CB9" s="9" t="s">
        <v>28</v>
      </c>
      <c r="CC9" s="9" t="s">
        <v>28</v>
      </c>
      <c r="CD9" s="9" t="s">
        <v>28</v>
      </c>
      <c r="CE9" s="9" t="s">
        <v>28</v>
      </c>
      <c r="CF9" s="9" t="s">
        <v>28</v>
      </c>
      <c r="CG9" s="9" t="s">
        <v>28</v>
      </c>
      <c r="CH9" s="9" t="s">
        <v>28</v>
      </c>
      <c r="CI9" s="9" t="s">
        <v>28</v>
      </c>
      <c r="CJ9" s="9" t="s">
        <v>28</v>
      </c>
      <c r="CK9" s="9" t="s">
        <v>28</v>
      </c>
      <c r="CL9" s="9" t="s">
        <v>28</v>
      </c>
      <c r="CM9" s="9" t="s">
        <v>28</v>
      </c>
      <c r="CN9" s="9" t="s">
        <v>28</v>
      </c>
      <c r="CO9" s="9" t="s">
        <v>28</v>
      </c>
      <c r="CP9" s="9" t="s">
        <v>28</v>
      </c>
      <c r="CQ9" s="9" t="s">
        <v>28</v>
      </c>
      <c r="CR9" s="9" t="s">
        <v>28</v>
      </c>
      <c r="CS9" s="9" t="s">
        <v>28</v>
      </c>
      <c r="CT9" s="9" t="s">
        <v>28</v>
      </c>
      <c r="CU9" s="9" t="s">
        <v>28</v>
      </c>
      <c r="CV9" s="9" t="s">
        <v>28</v>
      </c>
      <c r="CW9" s="9" t="s">
        <v>28</v>
      </c>
      <c r="CX9" s="9" t="s">
        <v>28</v>
      </c>
      <c r="CY9" s="9" t="s">
        <v>28</v>
      </c>
      <c r="CZ9" s="9" t="s">
        <v>28</v>
      </c>
      <c r="DA9" s="9" t="s">
        <v>28</v>
      </c>
      <c r="DB9" s="9" t="s">
        <v>28</v>
      </c>
      <c r="DC9" s="9" t="s">
        <v>28</v>
      </c>
      <c r="DD9" s="9" t="s">
        <v>28</v>
      </c>
      <c r="DE9" s="9" t="s">
        <v>28</v>
      </c>
      <c r="DF9" s="9" t="s">
        <v>28</v>
      </c>
      <c r="DG9" s="9" t="s">
        <v>28</v>
      </c>
      <c r="DH9" s="9" t="s">
        <v>28</v>
      </c>
      <c r="DI9" s="9" t="s">
        <v>28</v>
      </c>
      <c r="DJ9" s="9" t="s">
        <v>28</v>
      </c>
      <c r="DK9" s="9" t="s">
        <v>28</v>
      </c>
      <c r="DL9" s="9" t="s">
        <v>28</v>
      </c>
      <c r="DM9" s="9" t="s">
        <v>28</v>
      </c>
      <c r="DN9" s="9" t="s">
        <v>28</v>
      </c>
      <c r="DO9" s="9" t="s">
        <v>28</v>
      </c>
      <c r="DP9" s="9" t="s">
        <v>28</v>
      </c>
      <c r="DQ9" s="9" t="s">
        <v>28</v>
      </c>
      <c r="DR9" s="9" t="s">
        <v>28</v>
      </c>
    </row>
    <row r="10" spans="1:122" ht="12.75">
      <c r="A10" s="3" t="s">
        <v>61</v>
      </c>
      <c r="B10" s="9" t="s">
        <v>28</v>
      </c>
      <c r="C10" s="9" t="s">
        <v>28</v>
      </c>
      <c r="D10" s="9" t="s">
        <v>59</v>
      </c>
      <c r="E10" s="9" t="s">
        <v>59</v>
      </c>
      <c r="F10" s="9" t="s">
        <v>59</v>
      </c>
      <c r="G10" s="9" t="s">
        <v>59</v>
      </c>
      <c r="H10" s="9" t="s">
        <v>59</v>
      </c>
      <c r="I10" s="9" t="s">
        <v>59</v>
      </c>
      <c r="J10" s="9" t="s">
        <v>59</v>
      </c>
      <c r="K10" s="9" t="s">
        <v>59</v>
      </c>
      <c r="L10" s="9" t="s">
        <v>59</v>
      </c>
      <c r="M10" s="9" t="s">
        <v>28</v>
      </c>
      <c r="N10" s="9" t="s">
        <v>28</v>
      </c>
      <c r="O10" s="9" t="s">
        <v>28</v>
      </c>
      <c r="P10" s="9" t="s">
        <v>28</v>
      </c>
      <c r="Q10" s="9" t="s">
        <v>28</v>
      </c>
      <c r="R10" s="9" t="s">
        <v>28</v>
      </c>
      <c r="S10" s="9" t="s">
        <v>28</v>
      </c>
      <c r="T10" s="9" t="s">
        <v>28</v>
      </c>
      <c r="U10" s="9" t="s">
        <v>28</v>
      </c>
      <c r="V10" s="9" t="s">
        <v>28</v>
      </c>
      <c r="W10" s="9" t="s">
        <v>28</v>
      </c>
      <c r="X10" s="9" t="s">
        <v>28</v>
      </c>
      <c r="Y10" s="9" t="s">
        <v>28</v>
      </c>
      <c r="Z10" s="9" t="s">
        <v>28</v>
      </c>
      <c r="AA10" s="9" t="s">
        <v>28</v>
      </c>
      <c r="AB10" s="9" t="s">
        <v>28</v>
      </c>
      <c r="AC10" s="9" t="s">
        <v>28</v>
      </c>
      <c r="AD10" s="9" t="s">
        <v>28</v>
      </c>
      <c r="AE10" s="9" t="s">
        <v>28</v>
      </c>
      <c r="AF10" s="9" t="s">
        <v>28</v>
      </c>
      <c r="AG10" s="9" t="s">
        <v>59</v>
      </c>
      <c r="AH10" s="9" t="s">
        <v>59</v>
      </c>
      <c r="AI10" s="9" t="s">
        <v>59</v>
      </c>
      <c r="AJ10" s="9" t="s">
        <v>28</v>
      </c>
      <c r="AK10" s="9" t="s">
        <v>28</v>
      </c>
      <c r="AL10" s="9" t="s">
        <v>28</v>
      </c>
      <c r="AM10" s="9" t="s">
        <v>28</v>
      </c>
      <c r="AN10" s="9" t="s">
        <v>28</v>
      </c>
      <c r="AO10" s="9" t="s">
        <v>28</v>
      </c>
      <c r="AP10" s="9" t="s">
        <v>28</v>
      </c>
      <c r="AQ10" s="9" t="s">
        <v>28</v>
      </c>
      <c r="AR10" s="9" t="s">
        <v>28</v>
      </c>
      <c r="AS10" s="9" t="s">
        <v>59</v>
      </c>
      <c r="AT10" s="9" t="s">
        <v>59</v>
      </c>
      <c r="AU10" s="9" t="s">
        <v>59</v>
      </c>
      <c r="AV10" s="9" t="s">
        <v>59</v>
      </c>
      <c r="AW10" s="9" t="s">
        <v>59</v>
      </c>
      <c r="AX10" s="9" t="s">
        <v>59</v>
      </c>
      <c r="AY10" s="9" t="s">
        <v>59</v>
      </c>
      <c r="AZ10" s="9" t="s">
        <v>28</v>
      </c>
      <c r="BA10" s="9" t="s">
        <v>28</v>
      </c>
      <c r="BB10" s="9" t="s">
        <v>28</v>
      </c>
      <c r="BC10" s="9" t="s">
        <v>28</v>
      </c>
      <c r="BD10" s="9" t="s">
        <v>28</v>
      </c>
      <c r="BE10" s="9" t="s">
        <v>28</v>
      </c>
      <c r="BF10" s="9" t="s">
        <v>28</v>
      </c>
      <c r="BG10" s="9" t="s">
        <v>28</v>
      </c>
      <c r="BH10" s="9" t="s">
        <v>28</v>
      </c>
      <c r="BI10" s="9" t="s">
        <v>28</v>
      </c>
      <c r="BJ10" s="9" t="s">
        <v>28</v>
      </c>
      <c r="BK10" s="9" t="s">
        <v>28</v>
      </c>
      <c r="BL10" s="9" t="s">
        <v>28</v>
      </c>
      <c r="BM10" s="9" t="s">
        <v>28</v>
      </c>
      <c r="BN10" s="9" t="s">
        <v>28</v>
      </c>
      <c r="BO10" s="9" t="s">
        <v>28</v>
      </c>
      <c r="BP10" s="9" t="s">
        <v>28</v>
      </c>
      <c r="BQ10" s="9" t="s">
        <v>28</v>
      </c>
      <c r="BR10" s="9" t="s">
        <v>28</v>
      </c>
      <c r="BS10" s="9" t="s">
        <v>28</v>
      </c>
      <c r="BT10" s="9" t="s">
        <v>28</v>
      </c>
      <c r="BU10" s="9" t="s">
        <v>28</v>
      </c>
      <c r="BV10" s="9" t="s">
        <v>28</v>
      </c>
      <c r="BW10" s="9" t="s">
        <v>28</v>
      </c>
      <c r="BX10" s="9" t="s">
        <v>28</v>
      </c>
      <c r="BY10" s="9" t="s">
        <v>28</v>
      </c>
      <c r="BZ10" s="9" t="s">
        <v>28</v>
      </c>
      <c r="CA10" s="9" t="s">
        <v>28</v>
      </c>
      <c r="CB10" s="9" t="s">
        <v>28</v>
      </c>
      <c r="CC10" s="9" t="s">
        <v>28</v>
      </c>
      <c r="CD10" s="9" t="s">
        <v>28</v>
      </c>
      <c r="CE10" s="9" t="s">
        <v>28</v>
      </c>
      <c r="CF10" s="9" t="s">
        <v>28</v>
      </c>
      <c r="CG10" s="9" t="s">
        <v>28</v>
      </c>
      <c r="CH10" s="9" t="s">
        <v>28</v>
      </c>
      <c r="CI10" s="9" t="s">
        <v>28</v>
      </c>
      <c r="CJ10" s="9" t="s">
        <v>28</v>
      </c>
      <c r="CK10" s="9" t="s">
        <v>28</v>
      </c>
      <c r="CL10" s="9" t="s">
        <v>28</v>
      </c>
      <c r="CM10" s="9" t="s">
        <v>28</v>
      </c>
      <c r="CN10" s="9" t="s">
        <v>28</v>
      </c>
      <c r="CO10" s="9" t="s">
        <v>28</v>
      </c>
      <c r="CP10" s="9" t="s">
        <v>28</v>
      </c>
      <c r="CQ10" s="9" t="s">
        <v>28</v>
      </c>
      <c r="CR10" s="9" t="s">
        <v>28</v>
      </c>
      <c r="CS10" s="9" t="s">
        <v>28</v>
      </c>
      <c r="CT10" s="9" t="s">
        <v>28</v>
      </c>
      <c r="CU10" s="9" t="s">
        <v>28</v>
      </c>
      <c r="CV10" s="9" t="s">
        <v>28</v>
      </c>
      <c r="CW10" s="9" t="s">
        <v>28</v>
      </c>
      <c r="CX10" s="9" t="s">
        <v>28</v>
      </c>
      <c r="CY10" s="9" t="s">
        <v>28</v>
      </c>
      <c r="CZ10" s="9" t="s">
        <v>28</v>
      </c>
      <c r="DA10" s="9" t="s">
        <v>28</v>
      </c>
      <c r="DB10" s="9" t="s">
        <v>28</v>
      </c>
      <c r="DC10" s="9" t="s">
        <v>28</v>
      </c>
      <c r="DD10" s="9" t="s">
        <v>28</v>
      </c>
      <c r="DE10" s="9" t="s">
        <v>28</v>
      </c>
      <c r="DF10" s="9" t="s">
        <v>28</v>
      </c>
      <c r="DG10" s="9" t="s">
        <v>28</v>
      </c>
      <c r="DH10" s="9" t="s">
        <v>28</v>
      </c>
      <c r="DI10" s="9" t="s">
        <v>28</v>
      </c>
      <c r="DJ10" s="9" t="s">
        <v>28</v>
      </c>
      <c r="DK10" s="9" t="s">
        <v>28</v>
      </c>
      <c r="DL10" s="9" t="s">
        <v>28</v>
      </c>
      <c r="DM10" s="9" t="s">
        <v>28</v>
      </c>
      <c r="DN10" s="9" t="s">
        <v>28</v>
      </c>
      <c r="DO10" s="9" t="s">
        <v>28</v>
      </c>
      <c r="DP10" s="9" t="s">
        <v>28</v>
      </c>
      <c r="DQ10" s="9" t="s">
        <v>28</v>
      </c>
      <c r="DR10" s="9" t="s">
        <v>28</v>
      </c>
    </row>
    <row r="11" spans="1:122" ht="12.75">
      <c r="A11" s="3" t="s">
        <v>62</v>
      </c>
      <c r="B11" s="9" t="s">
        <v>28</v>
      </c>
      <c r="C11" s="9" t="s">
        <v>28</v>
      </c>
      <c r="D11" s="9" t="s">
        <v>59</v>
      </c>
      <c r="E11" s="9" t="s">
        <v>59</v>
      </c>
      <c r="F11" s="9" t="s">
        <v>59</v>
      </c>
      <c r="G11" s="9" t="s">
        <v>59</v>
      </c>
      <c r="H11" s="9" t="s">
        <v>59</v>
      </c>
      <c r="I11" s="9" t="s">
        <v>59</v>
      </c>
      <c r="J11" s="9" t="s">
        <v>59</v>
      </c>
      <c r="K11" s="9" t="s">
        <v>59</v>
      </c>
      <c r="L11" s="9" t="s">
        <v>59</v>
      </c>
      <c r="M11" s="9" t="s">
        <v>28</v>
      </c>
      <c r="N11" s="9" t="s">
        <v>28</v>
      </c>
      <c r="O11" s="9" t="s">
        <v>28</v>
      </c>
      <c r="P11" s="9" t="s">
        <v>28</v>
      </c>
      <c r="Q11" s="9" t="s">
        <v>28</v>
      </c>
      <c r="R11" s="9" t="s">
        <v>28</v>
      </c>
      <c r="S11" s="9" t="s">
        <v>28</v>
      </c>
      <c r="T11" s="9" t="s">
        <v>28</v>
      </c>
      <c r="U11" s="9" t="s">
        <v>28</v>
      </c>
      <c r="V11" s="9" t="s">
        <v>28</v>
      </c>
      <c r="W11" s="9" t="s">
        <v>28</v>
      </c>
      <c r="X11" s="9" t="s">
        <v>28</v>
      </c>
      <c r="Y11" s="9" t="s">
        <v>28</v>
      </c>
      <c r="Z11" s="9" t="s">
        <v>28</v>
      </c>
      <c r="AA11" s="9" t="s">
        <v>28</v>
      </c>
      <c r="AB11" s="9" t="s">
        <v>28</v>
      </c>
      <c r="AC11" s="9" t="s">
        <v>28</v>
      </c>
      <c r="AD11" s="9" t="s">
        <v>28</v>
      </c>
      <c r="AE11" s="9" t="s">
        <v>28</v>
      </c>
      <c r="AF11" s="9" t="s">
        <v>28</v>
      </c>
      <c r="AG11" s="9" t="s">
        <v>59</v>
      </c>
      <c r="AH11" s="9" t="s">
        <v>59</v>
      </c>
      <c r="AI11" s="9" t="s">
        <v>59</v>
      </c>
      <c r="AJ11" s="9" t="s">
        <v>28</v>
      </c>
      <c r="AK11" s="9" t="s">
        <v>28</v>
      </c>
      <c r="AL11" s="9" t="s">
        <v>28</v>
      </c>
      <c r="AM11" s="9" t="s">
        <v>28</v>
      </c>
      <c r="AN11" s="9" t="s">
        <v>28</v>
      </c>
      <c r="AO11" s="9" t="s">
        <v>28</v>
      </c>
      <c r="AP11" s="9" t="s">
        <v>28</v>
      </c>
      <c r="AQ11" s="9" t="s">
        <v>28</v>
      </c>
      <c r="AR11" s="9" t="s">
        <v>28</v>
      </c>
      <c r="AS11" s="9" t="s">
        <v>59</v>
      </c>
      <c r="AT11" s="9" t="s">
        <v>59</v>
      </c>
      <c r="AU11" s="9" t="s">
        <v>59</v>
      </c>
      <c r="AV11" s="9" t="s">
        <v>59</v>
      </c>
      <c r="AW11" s="9" t="s">
        <v>59</v>
      </c>
      <c r="AX11" s="9" t="s">
        <v>59</v>
      </c>
      <c r="AY11" s="9" t="s">
        <v>59</v>
      </c>
      <c r="AZ11" s="9" t="s">
        <v>28</v>
      </c>
      <c r="BA11" s="9" t="s">
        <v>28</v>
      </c>
      <c r="BB11" s="9" t="s">
        <v>28</v>
      </c>
      <c r="BC11" s="9" t="s">
        <v>28</v>
      </c>
      <c r="BD11" s="9" t="s">
        <v>28</v>
      </c>
      <c r="BE11" s="9" t="s">
        <v>28</v>
      </c>
      <c r="BF11" s="9" t="s">
        <v>28</v>
      </c>
      <c r="BG11" s="9" t="s">
        <v>28</v>
      </c>
      <c r="BH11" s="9" t="s">
        <v>28</v>
      </c>
      <c r="BI11" s="9" t="s">
        <v>28</v>
      </c>
      <c r="BJ11" s="9" t="s">
        <v>28</v>
      </c>
      <c r="BK11" s="9" t="s">
        <v>28</v>
      </c>
      <c r="BL11" s="9" t="s">
        <v>28</v>
      </c>
      <c r="BM11" s="9" t="s">
        <v>28</v>
      </c>
      <c r="BN11" s="9" t="s">
        <v>28</v>
      </c>
      <c r="BO11" s="9" t="s">
        <v>28</v>
      </c>
      <c r="BP11" s="9" t="s">
        <v>28</v>
      </c>
      <c r="BQ11" s="9" t="s">
        <v>28</v>
      </c>
      <c r="BR11" s="9" t="s">
        <v>28</v>
      </c>
      <c r="BS11" s="9" t="s">
        <v>28</v>
      </c>
      <c r="BT11" s="9" t="s">
        <v>28</v>
      </c>
      <c r="BU11" s="9" t="s">
        <v>28</v>
      </c>
      <c r="BV11" s="9" t="s">
        <v>28</v>
      </c>
      <c r="BW11" s="9" t="s">
        <v>28</v>
      </c>
      <c r="BX11" s="9" t="s">
        <v>28</v>
      </c>
      <c r="BY11" s="9" t="s">
        <v>28</v>
      </c>
      <c r="BZ11" s="9" t="s">
        <v>28</v>
      </c>
      <c r="CA11" s="9" t="s">
        <v>28</v>
      </c>
      <c r="CB11" s="9" t="s">
        <v>28</v>
      </c>
      <c r="CC11" s="9" t="s">
        <v>28</v>
      </c>
      <c r="CD11" s="9" t="s">
        <v>28</v>
      </c>
      <c r="CE11" s="9" t="s">
        <v>28</v>
      </c>
      <c r="CF11" s="9" t="s">
        <v>28</v>
      </c>
      <c r="CG11" s="9" t="s">
        <v>28</v>
      </c>
      <c r="CH11" s="9" t="s">
        <v>28</v>
      </c>
      <c r="CI11" s="9" t="s">
        <v>28</v>
      </c>
      <c r="CJ11" s="9" t="s">
        <v>28</v>
      </c>
      <c r="CK11" s="9" t="s">
        <v>28</v>
      </c>
      <c r="CL11" s="9" t="s">
        <v>28</v>
      </c>
      <c r="CM11" s="9" t="s">
        <v>28</v>
      </c>
      <c r="CN11" s="9" t="s">
        <v>28</v>
      </c>
      <c r="CO11" s="9" t="s">
        <v>28</v>
      </c>
      <c r="CP11" s="9" t="s">
        <v>28</v>
      </c>
      <c r="CQ11" s="9" t="s">
        <v>28</v>
      </c>
      <c r="CR11" s="9" t="s">
        <v>28</v>
      </c>
      <c r="CS11" s="9" t="s">
        <v>28</v>
      </c>
      <c r="CT11" s="9" t="s">
        <v>28</v>
      </c>
      <c r="CU11" s="9" t="s">
        <v>28</v>
      </c>
      <c r="CV11" s="9" t="s">
        <v>28</v>
      </c>
      <c r="CW11" s="9" t="s">
        <v>28</v>
      </c>
      <c r="CX11" s="9" t="s">
        <v>28</v>
      </c>
      <c r="CY11" s="9" t="s">
        <v>28</v>
      </c>
      <c r="CZ11" s="9" t="s">
        <v>28</v>
      </c>
      <c r="DA11" s="9" t="s">
        <v>28</v>
      </c>
      <c r="DB11" s="9" t="s">
        <v>28</v>
      </c>
      <c r="DC11" s="9" t="s">
        <v>28</v>
      </c>
      <c r="DD11" s="9" t="s">
        <v>28</v>
      </c>
      <c r="DE11" s="9" t="s">
        <v>28</v>
      </c>
      <c r="DF11" s="9" t="s">
        <v>28</v>
      </c>
      <c r="DG11" s="9" t="s">
        <v>28</v>
      </c>
      <c r="DH11" s="9" t="s">
        <v>28</v>
      </c>
      <c r="DI11" s="9" t="s">
        <v>28</v>
      </c>
      <c r="DJ11" s="9" t="s">
        <v>28</v>
      </c>
      <c r="DK11" s="9" t="s">
        <v>28</v>
      </c>
      <c r="DL11" s="9" t="s">
        <v>28</v>
      </c>
      <c r="DM11" s="9" t="s">
        <v>28</v>
      </c>
      <c r="DN11" s="9" t="s">
        <v>28</v>
      </c>
      <c r="DO11" s="9" t="s">
        <v>28</v>
      </c>
      <c r="DP11" s="9" t="s">
        <v>28</v>
      </c>
      <c r="DQ11" s="9" t="s">
        <v>28</v>
      </c>
      <c r="DR11" s="9" t="s">
        <v>28</v>
      </c>
    </row>
    <row r="12" spans="1:122" ht="12.75">
      <c r="A12" s="3" t="s">
        <v>63</v>
      </c>
      <c r="B12" s="9" t="s">
        <v>28</v>
      </c>
      <c r="C12" s="9" t="s">
        <v>28</v>
      </c>
      <c r="D12" s="9" t="s">
        <v>59</v>
      </c>
      <c r="E12" s="9" t="s">
        <v>59</v>
      </c>
      <c r="F12" s="9" t="s">
        <v>59</v>
      </c>
      <c r="G12" s="9" t="s">
        <v>59</v>
      </c>
      <c r="H12" s="9" t="s">
        <v>59</v>
      </c>
      <c r="I12" s="9" t="s">
        <v>59</v>
      </c>
      <c r="J12" s="9" t="s">
        <v>59</v>
      </c>
      <c r="K12" s="9" t="s">
        <v>59</v>
      </c>
      <c r="L12" s="9" t="s">
        <v>59</v>
      </c>
      <c r="M12" s="9" t="s">
        <v>28</v>
      </c>
      <c r="N12" s="9" t="s">
        <v>28</v>
      </c>
      <c r="O12" s="9" t="s">
        <v>28</v>
      </c>
      <c r="P12" s="9" t="s">
        <v>28</v>
      </c>
      <c r="Q12" s="9" t="s">
        <v>28</v>
      </c>
      <c r="R12" s="9" t="s">
        <v>28</v>
      </c>
      <c r="S12" s="9" t="s">
        <v>28</v>
      </c>
      <c r="T12" s="9" t="s">
        <v>28</v>
      </c>
      <c r="U12" s="9" t="s">
        <v>28</v>
      </c>
      <c r="V12" s="9" t="s">
        <v>28</v>
      </c>
      <c r="W12" s="9" t="s">
        <v>28</v>
      </c>
      <c r="X12" s="9" t="s">
        <v>28</v>
      </c>
      <c r="Y12" s="9" t="s">
        <v>28</v>
      </c>
      <c r="Z12" s="9" t="s">
        <v>28</v>
      </c>
      <c r="AA12" s="9" t="s">
        <v>28</v>
      </c>
      <c r="AB12" s="9" t="s">
        <v>28</v>
      </c>
      <c r="AC12" s="9" t="s">
        <v>28</v>
      </c>
      <c r="AD12" s="9" t="s">
        <v>28</v>
      </c>
      <c r="AE12" s="9" t="s">
        <v>28</v>
      </c>
      <c r="AF12" s="9" t="s">
        <v>59</v>
      </c>
      <c r="AG12" s="9" t="s">
        <v>59</v>
      </c>
      <c r="AH12" s="9" t="s">
        <v>59</v>
      </c>
      <c r="AI12" s="9" t="s">
        <v>59</v>
      </c>
      <c r="AJ12" s="9" t="s">
        <v>28</v>
      </c>
      <c r="AK12" s="9" t="s">
        <v>28</v>
      </c>
      <c r="AL12" s="9" t="s">
        <v>28</v>
      </c>
      <c r="AM12" s="9" t="s">
        <v>28</v>
      </c>
      <c r="AN12" s="9" t="s">
        <v>28</v>
      </c>
      <c r="AO12" s="9" t="s">
        <v>28</v>
      </c>
      <c r="AP12" s="9" t="s">
        <v>28</v>
      </c>
      <c r="AQ12" s="9" t="s">
        <v>28</v>
      </c>
      <c r="AR12" s="9" t="s">
        <v>28</v>
      </c>
      <c r="AS12" s="9" t="s">
        <v>59</v>
      </c>
      <c r="AT12" s="9" t="s">
        <v>59</v>
      </c>
      <c r="AU12" s="9" t="s">
        <v>59</v>
      </c>
      <c r="AV12" s="9" t="s">
        <v>59</v>
      </c>
      <c r="AW12" s="9" t="s">
        <v>59</v>
      </c>
      <c r="AX12" s="9" t="s">
        <v>59</v>
      </c>
      <c r="AY12" s="9" t="s">
        <v>59</v>
      </c>
      <c r="AZ12" s="9" t="s">
        <v>28</v>
      </c>
      <c r="BA12" s="9" t="s">
        <v>28</v>
      </c>
      <c r="BB12" s="9" t="s">
        <v>28</v>
      </c>
      <c r="BC12" s="9" t="s">
        <v>28</v>
      </c>
      <c r="BD12" s="9" t="s">
        <v>28</v>
      </c>
      <c r="BE12" s="9" t="s">
        <v>28</v>
      </c>
      <c r="BF12" s="9" t="s">
        <v>28</v>
      </c>
      <c r="BG12" s="9" t="s">
        <v>28</v>
      </c>
      <c r="BH12" s="9" t="s">
        <v>28</v>
      </c>
      <c r="BI12" s="9" t="s">
        <v>28</v>
      </c>
      <c r="BJ12" s="9" t="s">
        <v>28</v>
      </c>
      <c r="BK12" s="9" t="s">
        <v>28</v>
      </c>
      <c r="BL12" s="9" t="s">
        <v>28</v>
      </c>
      <c r="BM12" s="9" t="s">
        <v>28</v>
      </c>
      <c r="BN12" s="9" t="s">
        <v>28</v>
      </c>
      <c r="BO12" s="9" t="s">
        <v>28</v>
      </c>
      <c r="BP12" s="9" t="s">
        <v>28</v>
      </c>
      <c r="BQ12" s="9" t="s">
        <v>28</v>
      </c>
      <c r="BR12" s="9" t="s">
        <v>28</v>
      </c>
      <c r="BS12" s="9" t="s">
        <v>28</v>
      </c>
      <c r="BT12" s="9" t="s">
        <v>28</v>
      </c>
      <c r="BU12" s="9" t="s">
        <v>28</v>
      </c>
      <c r="BV12" s="9" t="s">
        <v>28</v>
      </c>
      <c r="BW12" s="9" t="s">
        <v>28</v>
      </c>
      <c r="BX12" s="9" t="s">
        <v>28</v>
      </c>
      <c r="BY12" s="9" t="s">
        <v>28</v>
      </c>
      <c r="BZ12" s="9" t="s">
        <v>28</v>
      </c>
      <c r="CA12" s="9" t="s">
        <v>28</v>
      </c>
      <c r="CB12" s="9" t="s">
        <v>28</v>
      </c>
      <c r="CC12" s="9" t="s">
        <v>28</v>
      </c>
      <c r="CD12" s="9" t="s">
        <v>28</v>
      </c>
      <c r="CE12" s="9" t="s">
        <v>28</v>
      </c>
      <c r="CF12" s="9" t="s">
        <v>28</v>
      </c>
      <c r="CG12" s="9" t="s">
        <v>28</v>
      </c>
      <c r="CH12" s="9" t="s">
        <v>28</v>
      </c>
      <c r="CI12" s="9" t="s">
        <v>28</v>
      </c>
      <c r="CJ12" s="9" t="s">
        <v>28</v>
      </c>
      <c r="CK12" s="9" t="s">
        <v>28</v>
      </c>
      <c r="CL12" s="9" t="s">
        <v>28</v>
      </c>
      <c r="CM12" s="9" t="s">
        <v>28</v>
      </c>
      <c r="CN12" s="9" t="s">
        <v>28</v>
      </c>
      <c r="CO12" s="9" t="s">
        <v>28</v>
      </c>
      <c r="CP12" s="9" t="s">
        <v>28</v>
      </c>
      <c r="CQ12" s="9" t="s">
        <v>28</v>
      </c>
      <c r="CR12" s="9" t="s">
        <v>28</v>
      </c>
      <c r="CS12" s="9" t="s">
        <v>28</v>
      </c>
      <c r="CT12" s="9" t="s">
        <v>28</v>
      </c>
      <c r="CU12" s="9" t="s">
        <v>28</v>
      </c>
      <c r="CV12" s="9" t="s">
        <v>28</v>
      </c>
      <c r="CW12" s="9" t="s">
        <v>28</v>
      </c>
      <c r="CX12" s="9" t="s">
        <v>28</v>
      </c>
      <c r="CY12" s="9" t="s">
        <v>28</v>
      </c>
      <c r="CZ12" s="9" t="s">
        <v>28</v>
      </c>
      <c r="DA12" s="9" t="s">
        <v>28</v>
      </c>
      <c r="DB12" s="9" t="s">
        <v>28</v>
      </c>
      <c r="DC12" s="9" t="s">
        <v>28</v>
      </c>
      <c r="DD12" s="9" t="s">
        <v>28</v>
      </c>
      <c r="DE12" s="9" t="s">
        <v>28</v>
      </c>
      <c r="DF12" s="9" t="s">
        <v>28</v>
      </c>
      <c r="DG12" s="9" t="s">
        <v>28</v>
      </c>
      <c r="DH12" s="9" t="s">
        <v>28</v>
      </c>
      <c r="DI12" s="9" t="s">
        <v>28</v>
      </c>
      <c r="DJ12" s="9" t="s">
        <v>28</v>
      </c>
      <c r="DK12" s="9" t="s">
        <v>28</v>
      </c>
      <c r="DL12" s="9" t="s">
        <v>28</v>
      </c>
      <c r="DM12" s="9" t="s">
        <v>28</v>
      </c>
      <c r="DN12" s="9" t="s">
        <v>28</v>
      </c>
      <c r="DO12" s="9" t="s">
        <v>28</v>
      </c>
      <c r="DP12" s="9" t="s">
        <v>28</v>
      </c>
      <c r="DQ12" s="9" t="s">
        <v>28</v>
      </c>
      <c r="DR12" s="9" t="s">
        <v>28</v>
      </c>
    </row>
    <row r="13" spans="1:122" ht="12.75">
      <c r="A13" s="3" t="s">
        <v>32</v>
      </c>
      <c r="B13" s="9" t="s">
        <v>28</v>
      </c>
      <c r="C13" s="9" t="s">
        <v>28</v>
      </c>
      <c r="D13" s="9" t="s">
        <v>28</v>
      </c>
      <c r="E13" s="9" t="s">
        <v>28</v>
      </c>
      <c r="F13" s="9" t="s">
        <v>28</v>
      </c>
      <c r="G13" s="9" t="s">
        <v>28</v>
      </c>
      <c r="H13" s="9" t="s">
        <v>28</v>
      </c>
      <c r="I13" s="9" t="s">
        <v>28</v>
      </c>
      <c r="J13" s="9" t="s">
        <v>28</v>
      </c>
      <c r="K13" s="9" t="s">
        <v>28</v>
      </c>
      <c r="L13" s="9" t="s">
        <v>28</v>
      </c>
      <c r="M13" s="9" t="s">
        <v>28</v>
      </c>
      <c r="N13" s="9" t="s">
        <v>28</v>
      </c>
      <c r="O13" s="9" t="s">
        <v>28</v>
      </c>
      <c r="P13" s="9" t="s">
        <v>28</v>
      </c>
      <c r="Q13" s="9" t="s">
        <v>28</v>
      </c>
      <c r="R13" s="9" t="s">
        <v>28</v>
      </c>
      <c r="S13" s="9" t="s">
        <v>28</v>
      </c>
      <c r="T13" s="9" t="s">
        <v>28</v>
      </c>
      <c r="U13" s="9" t="s">
        <v>28</v>
      </c>
      <c r="V13" s="9" t="s">
        <v>28</v>
      </c>
      <c r="W13" s="9" t="s">
        <v>28</v>
      </c>
      <c r="X13" s="9" t="s">
        <v>28</v>
      </c>
      <c r="Y13" s="9" t="s">
        <v>28</v>
      </c>
      <c r="Z13" s="9" t="s">
        <v>28</v>
      </c>
      <c r="AA13" s="9" t="s">
        <v>28</v>
      </c>
      <c r="AB13" s="9" t="s">
        <v>28</v>
      </c>
      <c r="AC13" s="9" t="s">
        <v>28</v>
      </c>
      <c r="AD13" s="9" t="s">
        <v>28</v>
      </c>
      <c r="AE13" s="9" t="s">
        <v>28</v>
      </c>
      <c r="AF13" s="9" t="s">
        <v>28</v>
      </c>
      <c r="AG13" s="9" t="s">
        <v>28</v>
      </c>
      <c r="AH13" s="9" t="s">
        <v>28</v>
      </c>
      <c r="AI13" s="9" t="s">
        <v>28</v>
      </c>
      <c r="AJ13" s="9" t="s">
        <v>28</v>
      </c>
      <c r="AK13" s="9" t="s">
        <v>28</v>
      </c>
      <c r="AL13" s="9" t="s">
        <v>28</v>
      </c>
      <c r="AM13" s="9" t="s">
        <v>28</v>
      </c>
      <c r="AN13" s="9" t="s">
        <v>28</v>
      </c>
      <c r="AO13" s="9" t="s">
        <v>28</v>
      </c>
      <c r="AP13" s="9" t="s">
        <v>28</v>
      </c>
      <c r="AQ13" s="9" t="s">
        <v>28</v>
      </c>
      <c r="AR13" s="9" t="s">
        <v>28</v>
      </c>
      <c r="AS13" s="9" t="s">
        <v>28</v>
      </c>
      <c r="AT13" s="9" t="s">
        <v>28</v>
      </c>
      <c r="AU13" s="9" t="s">
        <v>28</v>
      </c>
      <c r="AV13" s="9" t="s">
        <v>28</v>
      </c>
      <c r="AW13" s="9" t="s">
        <v>28</v>
      </c>
      <c r="AX13" s="9" t="s">
        <v>28</v>
      </c>
      <c r="AY13" s="9" t="s">
        <v>28</v>
      </c>
      <c r="AZ13" s="9" t="s">
        <v>28</v>
      </c>
      <c r="BA13" s="9" t="s">
        <v>28</v>
      </c>
      <c r="BB13" s="9" t="s">
        <v>28</v>
      </c>
      <c r="BC13" s="9" t="s">
        <v>28</v>
      </c>
      <c r="BD13" s="9" t="s">
        <v>28</v>
      </c>
      <c r="BE13" s="9" t="s">
        <v>28</v>
      </c>
      <c r="BF13" s="9" t="s">
        <v>28</v>
      </c>
      <c r="BG13" s="9" t="s">
        <v>28</v>
      </c>
      <c r="BH13" s="9" t="s">
        <v>28</v>
      </c>
      <c r="BI13" s="9" t="s">
        <v>28</v>
      </c>
      <c r="BJ13" s="9" t="s">
        <v>28</v>
      </c>
      <c r="BK13" s="9" t="s">
        <v>28</v>
      </c>
      <c r="BL13" s="9" t="s">
        <v>28</v>
      </c>
      <c r="BM13" s="9" t="s">
        <v>28</v>
      </c>
      <c r="BN13" s="9" t="s">
        <v>28</v>
      </c>
      <c r="BO13" s="9" t="s">
        <v>28</v>
      </c>
      <c r="BP13" s="9" t="s">
        <v>28</v>
      </c>
      <c r="BQ13" s="9" t="s">
        <v>28</v>
      </c>
      <c r="BR13" s="9" t="s">
        <v>28</v>
      </c>
      <c r="BS13" s="9" t="s">
        <v>28</v>
      </c>
      <c r="BT13" s="9" t="s">
        <v>28</v>
      </c>
      <c r="BU13" s="9" t="s">
        <v>28</v>
      </c>
      <c r="BV13" s="9" t="s">
        <v>28</v>
      </c>
      <c r="BW13" s="9" t="s">
        <v>28</v>
      </c>
      <c r="BX13" s="9" t="s">
        <v>28</v>
      </c>
      <c r="BY13" s="9" t="s">
        <v>28</v>
      </c>
      <c r="BZ13" s="9" t="s">
        <v>28</v>
      </c>
      <c r="CA13" s="9" t="s">
        <v>28</v>
      </c>
      <c r="CB13" s="9" t="s">
        <v>28</v>
      </c>
      <c r="CC13" s="9" t="s">
        <v>28</v>
      </c>
      <c r="CD13" s="9" t="s">
        <v>28</v>
      </c>
      <c r="CE13" s="9" t="s">
        <v>28</v>
      </c>
      <c r="CF13" s="9" t="s">
        <v>28</v>
      </c>
      <c r="CG13" s="9" t="s">
        <v>28</v>
      </c>
      <c r="CH13" s="9" t="s">
        <v>28</v>
      </c>
      <c r="CI13" s="9" t="s">
        <v>28</v>
      </c>
      <c r="CJ13" s="9" t="s">
        <v>28</v>
      </c>
      <c r="CK13" s="9" t="s">
        <v>28</v>
      </c>
      <c r="CL13" s="9" t="s">
        <v>59</v>
      </c>
      <c r="CM13" s="9" t="s">
        <v>28</v>
      </c>
      <c r="CN13" s="9" t="s">
        <v>28</v>
      </c>
      <c r="CO13" s="9" t="s">
        <v>28</v>
      </c>
      <c r="CP13" s="9" t="s">
        <v>28</v>
      </c>
      <c r="CQ13" s="9" t="s">
        <v>28</v>
      </c>
      <c r="CR13" s="9" t="s">
        <v>28</v>
      </c>
      <c r="CS13" s="9" t="s">
        <v>28</v>
      </c>
      <c r="CT13" s="9" t="s">
        <v>28</v>
      </c>
      <c r="CU13" s="9" t="s">
        <v>28</v>
      </c>
      <c r="CV13" s="9" t="s">
        <v>28</v>
      </c>
      <c r="CW13" s="9" t="s">
        <v>28</v>
      </c>
      <c r="CX13" s="9" t="s">
        <v>28</v>
      </c>
      <c r="CY13" s="9" t="s">
        <v>28</v>
      </c>
      <c r="CZ13" s="9" t="s">
        <v>59</v>
      </c>
      <c r="DA13" s="9" t="s">
        <v>28</v>
      </c>
      <c r="DB13" s="9" t="s">
        <v>59</v>
      </c>
      <c r="DC13" s="9" t="s">
        <v>28</v>
      </c>
      <c r="DD13" s="9" t="s">
        <v>28</v>
      </c>
      <c r="DE13" s="9" t="s">
        <v>28</v>
      </c>
      <c r="DF13" s="9" t="s">
        <v>28</v>
      </c>
      <c r="DG13" s="9" t="s">
        <v>28</v>
      </c>
      <c r="DH13" s="9" t="s">
        <v>28</v>
      </c>
      <c r="DI13" s="9" t="s">
        <v>28</v>
      </c>
      <c r="DJ13" s="9" t="s">
        <v>28</v>
      </c>
      <c r="DK13" s="9" t="s">
        <v>28</v>
      </c>
      <c r="DL13" s="9" t="s">
        <v>28</v>
      </c>
      <c r="DM13" s="9" t="s">
        <v>28</v>
      </c>
      <c r="DN13" s="9" t="s">
        <v>28</v>
      </c>
      <c r="DO13" s="9" t="s">
        <v>28</v>
      </c>
      <c r="DP13" s="9" t="s">
        <v>28</v>
      </c>
      <c r="DQ13" s="9" t="s">
        <v>28</v>
      </c>
      <c r="DR13" s="9" t="s">
        <v>28</v>
      </c>
    </row>
    <row r="14" spans="1:122" ht="12.75">
      <c r="A14" s="3" t="s">
        <v>76</v>
      </c>
      <c r="B14" s="9" t="s">
        <v>28</v>
      </c>
      <c r="C14" s="9" t="s">
        <v>28</v>
      </c>
      <c r="D14" s="9" t="s">
        <v>59</v>
      </c>
      <c r="E14" s="9" t="s">
        <v>59</v>
      </c>
      <c r="F14" s="9" t="s">
        <v>59</v>
      </c>
      <c r="G14" s="9" t="s">
        <v>59</v>
      </c>
      <c r="H14" s="9" t="s">
        <v>59</v>
      </c>
      <c r="I14" s="9" t="s">
        <v>59</v>
      </c>
      <c r="J14" s="9" t="s">
        <v>59</v>
      </c>
      <c r="K14" s="9" t="s">
        <v>59</v>
      </c>
      <c r="L14" s="9" t="s">
        <v>59</v>
      </c>
      <c r="M14" s="9" t="s">
        <v>28</v>
      </c>
      <c r="N14" s="9" t="s">
        <v>28</v>
      </c>
      <c r="O14" s="9" t="s">
        <v>28</v>
      </c>
      <c r="P14" s="9" t="s">
        <v>28</v>
      </c>
      <c r="Q14" s="9" t="s">
        <v>28</v>
      </c>
      <c r="R14" s="9" t="s">
        <v>28</v>
      </c>
      <c r="S14" s="9" t="s">
        <v>28</v>
      </c>
      <c r="T14" s="9" t="s">
        <v>28</v>
      </c>
      <c r="U14" s="9" t="s">
        <v>28</v>
      </c>
      <c r="V14" s="9" t="s">
        <v>28</v>
      </c>
      <c r="W14" s="9" t="s">
        <v>28</v>
      </c>
      <c r="X14" s="9" t="s">
        <v>28</v>
      </c>
      <c r="Y14" s="9" t="s">
        <v>28</v>
      </c>
      <c r="Z14" s="9" t="s">
        <v>28</v>
      </c>
      <c r="AA14" s="9" t="s">
        <v>28</v>
      </c>
      <c r="AB14" s="9" t="s">
        <v>28</v>
      </c>
      <c r="AC14" s="9" t="s">
        <v>28</v>
      </c>
      <c r="AD14" s="9" t="s">
        <v>28</v>
      </c>
      <c r="AE14" s="9" t="s">
        <v>28</v>
      </c>
      <c r="AF14" s="9" t="s">
        <v>28</v>
      </c>
      <c r="AG14" s="9" t="s">
        <v>28</v>
      </c>
      <c r="AH14" s="9" t="s">
        <v>28</v>
      </c>
      <c r="AI14" s="9" t="s">
        <v>28</v>
      </c>
      <c r="AJ14" s="9" t="s">
        <v>59</v>
      </c>
      <c r="AK14" s="9" t="s">
        <v>59</v>
      </c>
      <c r="AL14" s="9" t="s">
        <v>59</v>
      </c>
      <c r="AM14" s="9" t="s">
        <v>28</v>
      </c>
      <c r="AN14" s="9" t="s">
        <v>28</v>
      </c>
      <c r="AO14" s="9" t="s">
        <v>28</v>
      </c>
      <c r="AP14" s="9" t="s">
        <v>28</v>
      </c>
      <c r="AQ14" s="9" t="s">
        <v>28</v>
      </c>
      <c r="AR14" s="9" t="s">
        <v>28</v>
      </c>
      <c r="AS14" s="9" t="s">
        <v>28</v>
      </c>
      <c r="AT14" s="9" t="s">
        <v>28</v>
      </c>
      <c r="AU14" s="9" t="s">
        <v>28</v>
      </c>
      <c r="AV14" s="9" t="s">
        <v>28</v>
      </c>
      <c r="AW14" s="9" t="s">
        <v>28</v>
      </c>
      <c r="AX14" s="9" t="s">
        <v>28</v>
      </c>
      <c r="AY14" s="9" t="s">
        <v>28</v>
      </c>
      <c r="AZ14" s="9" t="s">
        <v>28</v>
      </c>
      <c r="BA14" s="9" t="s">
        <v>28</v>
      </c>
      <c r="BB14" s="9" t="s">
        <v>28</v>
      </c>
      <c r="BC14" s="9" t="s">
        <v>28</v>
      </c>
      <c r="BD14" s="9" t="s">
        <v>28</v>
      </c>
      <c r="BE14" s="9" t="s">
        <v>28</v>
      </c>
      <c r="BF14" s="9" t="s">
        <v>28</v>
      </c>
      <c r="BG14" s="9" t="s">
        <v>28</v>
      </c>
      <c r="BH14" s="9" t="s">
        <v>28</v>
      </c>
      <c r="BI14" s="9" t="s">
        <v>28</v>
      </c>
      <c r="BJ14" s="9" t="s">
        <v>28</v>
      </c>
      <c r="BK14" s="9" t="s">
        <v>28</v>
      </c>
      <c r="BL14" s="9" t="s">
        <v>28</v>
      </c>
      <c r="BM14" s="9" t="s">
        <v>28</v>
      </c>
      <c r="BN14" s="9" t="s">
        <v>28</v>
      </c>
      <c r="BO14" s="9" t="s">
        <v>28</v>
      </c>
      <c r="BP14" s="9" t="s">
        <v>59</v>
      </c>
      <c r="BQ14" s="9" t="s">
        <v>59</v>
      </c>
      <c r="BR14" s="9" t="s">
        <v>59</v>
      </c>
      <c r="BS14" s="9" t="s">
        <v>28</v>
      </c>
      <c r="BT14" s="9" t="s">
        <v>28</v>
      </c>
      <c r="BU14" s="9" t="s">
        <v>28</v>
      </c>
      <c r="BV14" s="9" t="s">
        <v>28</v>
      </c>
      <c r="BW14" s="9" t="s">
        <v>28</v>
      </c>
      <c r="BX14" s="9" t="s">
        <v>28</v>
      </c>
      <c r="BY14" s="9" t="s">
        <v>28</v>
      </c>
      <c r="BZ14" s="9" t="s">
        <v>28</v>
      </c>
      <c r="CA14" s="9" t="s">
        <v>59</v>
      </c>
      <c r="CB14" s="9" t="s">
        <v>59</v>
      </c>
      <c r="CC14" s="9" t="s">
        <v>59</v>
      </c>
      <c r="CD14" s="9" t="s">
        <v>28</v>
      </c>
      <c r="CE14" s="9" t="s">
        <v>28</v>
      </c>
      <c r="CF14" s="9" t="s">
        <v>28</v>
      </c>
      <c r="CG14" s="9" t="s">
        <v>28</v>
      </c>
      <c r="CH14" s="9" t="s">
        <v>28</v>
      </c>
      <c r="CI14" s="9" t="s">
        <v>28</v>
      </c>
      <c r="CJ14" s="9" t="s">
        <v>28</v>
      </c>
      <c r="CK14" s="9" t="s">
        <v>59</v>
      </c>
      <c r="CL14" s="9" t="s">
        <v>59</v>
      </c>
      <c r="CM14" s="9" t="s">
        <v>28</v>
      </c>
      <c r="CN14" s="9" t="s">
        <v>28</v>
      </c>
      <c r="CO14" s="9" t="s">
        <v>28</v>
      </c>
      <c r="CP14" s="9" t="s">
        <v>28</v>
      </c>
      <c r="CQ14" s="9" t="s">
        <v>28</v>
      </c>
      <c r="CR14" s="9" t="s">
        <v>28</v>
      </c>
      <c r="CS14" s="9" t="s">
        <v>28</v>
      </c>
      <c r="CT14" s="9" t="s">
        <v>28</v>
      </c>
      <c r="CU14" s="9" t="s">
        <v>28</v>
      </c>
      <c r="CV14" s="9" t="s">
        <v>28</v>
      </c>
      <c r="CW14" s="9" t="s">
        <v>28</v>
      </c>
      <c r="CX14" s="9" t="s">
        <v>28</v>
      </c>
      <c r="CY14" s="9" t="s">
        <v>28</v>
      </c>
      <c r="CZ14" s="9" t="s">
        <v>28</v>
      </c>
      <c r="DA14" s="9" t="s">
        <v>28</v>
      </c>
      <c r="DB14" s="9" t="s">
        <v>28</v>
      </c>
      <c r="DC14" s="9" t="s">
        <v>28</v>
      </c>
      <c r="DD14" s="9" t="s">
        <v>59</v>
      </c>
      <c r="DE14" s="9" t="s">
        <v>59</v>
      </c>
      <c r="DF14" s="9" t="s">
        <v>59</v>
      </c>
      <c r="DG14" s="9" t="s">
        <v>59</v>
      </c>
      <c r="DH14" s="9" t="s">
        <v>28</v>
      </c>
      <c r="DI14" s="9" t="s">
        <v>28</v>
      </c>
      <c r="DJ14" s="9" t="s">
        <v>28</v>
      </c>
      <c r="DK14" s="9" t="s">
        <v>28</v>
      </c>
      <c r="DL14" s="9" t="s">
        <v>59</v>
      </c>
      <c r="DM14" s="9" t="s">
        <v>28</v>
      </c>
      <c r="DN14" s="9" t="s">
        <v>28</v>
      </c>
      <c r="DO14" s="9" t="s">
        <v>28</v>
      </c>
      <c r="DP14" s="9" t="s">
        <v>28</v>
      </c>
      <c r="DQ14" s="9" t="s">
        <v>28</v>
      </c>
      <c r="DR14" s="9" t="s">
        <v>28</v>
      </c>
    </row>
    <row r="15" spans="1:122" ht="12.75">
      <c r="A15" s="3" t="s">
        <v>33</v>
      </c>
      <c r="B15" s="9" t="s">
        <v>28</v>
      </c>
      <c r="C15" s="9" t="s">
        <v>28</v>
      </c>
      <c r="D15" s="9" t="s">
        <v>28</v>
      </c>
      <c r="E15" s="9" t="s">
        <v>28</v>
      </c>
      <c r="F15" s="9" t="s">
        <v>28</v>
      </c>
      <c r="G15" s="9" t="s">
        <v>28</v>
      </c>
      <c r="H15" s="9" t="s">
        <v>28</v>
      </c>
      <c r="I15" s="9" t="s">
        <v>28</v>
      </c>
      <c r="J15" s="9" t="s">
        <v>28</v>
      </c>
      <c r="K15" s="9" t="s">
        <v>28</v>
      </c>
      <c r="L15" s="9" t="s">
        <v>28</v>
      </c>
      <c r="M15" s="9" t="s">
        <v>28</v>
      </c>
      <c r="N15" s="9" t="s">
        <v>28</v>
      </c>
      <c r="O15" s="9" t="s">
        <v>28</v>
      </c>
      <c r="P15" s="9" t="s">
        <v>28</v>
      </c>
      <c r="Q15" s="9" t="s">
        <v>28</v>
      </c>
      <c r="R15" s="9" t="s">
        <v>28</v>
      </c>
      <c r="S15" s="9" t="s">
        <v>28</v>
      </c>
      <c r="T15" s="9" t="s">
        <v>28</v>
      </c>
      <c r="U15" s="9" t="s">
        <v>28</v>
      </c>
      <c r="V15" s="9" t="s">
        <v>28</v>
      </c>
      <c r="W15" s="9" t="s">
        <v>28</v>
      </c>
      <c r="X15" s="9" t="s">
        <v>28</v>
      </c>
      <c r="Y15" s="9" t="s">
        <v>28</v>
      </c>
      <c r="Z15" s="9" t="s">
        <v>28</v>
      </c>
      <c r="AA15" s="9" t="s">
        <v>28</v>
      </c>
      <c r="AB15" s="9" t="s">
        <v>28</v>
      </c>
      <c r="AC15" s="9" t="s">
        <v>28</v>
      </c>
      <c r="AD15" s="9" t="s">
        <v>28</v>
      </c>
      <c r="AE15" s="9" t="s">
        <v>28</v>
      </c>
      <c r="AF15" s="9" t="s">
        <v>28</v>
      </c>
      <c r="AG15" s="9" t="s">
        <v>28</v>
      </c>
      <c r="AH15" s="9" t="s">
        <v>28</v>
      </c>
      <c r="AI15" s="9" t="s">
        <v>28</v>
      </c>
      <c r="AJ15" s="9" t="s">
        <v>28</v>
      </c>
      <c r="AK15" s="9" t="s">
        <v>28</v>
      </c>
      <c r="AL15" s="9" t="s">
        <v>28</v>
      </c>
      <c r="AM15" s="9" t="s">
        <v>28</v>
      </c>
      <c r="AN15" s="9" t="s">
        <v>28</v>
      </c>
      <c r="AO15" s="9" t="s">
        <v>28</v>
      </c>
      <c r="AP15" s="9" t="s">
        <v>28</v>
      </c>
      <c r="AQ15" s="9" t="s">
        <v>28</v>
      </c>
      <c r="AR15" s="9" t="s">
        <v>28</v>
      </c>
      <c r="AS15" s="9" t="s">
        <v>28</v>
      </c>
      <c r="AT15" s="9" t="s">
        <v>28</v>
      </c>
      <c r="AU15" s="9" t="s">
        <v>28</v>
      </c>
      <c r="AV15" s="9" t="s">
        <v>28</v>
      </c>
      <c r="AW15" s="9" t="s">
        <v>28</v>
      </c>
      <c r="AX15" s="9" t="s">
        <v>28</v>
      </c>
      <c r="AY15" s="9" t="s">
        <v>28</v>
      </c>
      <c r="AZ15" s="9" t="s">
        <v>28</v>
      </c>
      <c r="BA15" s="9" t="s">
        <v>28</v>
      </c>
      <c r="BB15" s="9" t="s">
        <v>28</v>
      </c>
      <c r="BC15" s="9" t="s">
        <v>28</v>
      </c>
      <c r="BD15" s="9" t="s">
        <v>28</v>
      </c>
      <c r="BE15" s="9" t="s">
        <v>28</v>
      </c>
      <c r="BF15" s="9" t="s">
        <v>28</v>
      </c>
      <c r="BG15" s="9" t="s">
        <v>28</v>
      </c>
      <c r="BH15" s="9" t="s">
        <v>28</v>
      </c>
      <c r="BI15" s="9" t="s">
        <v>28</v>
      </c>
      <c r="BJ15" s="9" t="s">
        <v>59</v>
      </c>
      <c r="BK15" s="9" t="s">
        <v>28</v>
      </c>
      <c r="BL15" s="9" t="s">
        <v>28</v>
      </c>
      <c r="BM15" s="9" t="s">
        <v>28</v>
      </c>
      <c r="BN15" s="9" t="s">
        <v>28</v>
      </c>
      <c r="BO15" s="9" t="s">
        <v>28</v>
      </c>
      <c r="BP15" s="9" t="s">
        <v>28</v>
      </c>
      <c r="BQ15" s="9" t="s">
        <v>28</v>
      </c>
      <c r="BR15" s="9" t="s">
        <v>28</v>
      </c>
      <c r="BS15" s="9" t="s">
        <v>28</v>
      </c>
      <c r="BT15" s="9" t="s">
        <v>28</v>
      </c>
      <c r="BU15" s="9" t="s">
        <v>28</v>
      </c>
      <c r="BV15" s="9" t="s">
        <v>28</v>
      </c>
      <c r="BW15" s="9" t="s">
        <v>28</v>
      </c>
      <c r="BX15" s="9" t="s">
        <v>28</v>
      </c>
      <c r="BY15" s="9" t="s">
        <v>28</v>
      </c>
      <c r="BZ15" s="9" t="s">
        <v>28</v>
      </c>
      <c r="CA15" s="9" t="s">
        <v>28</v>
      </c>
      <c r="CB15" s="9" t="s">
        <v>28</v>
      </c>
      <c r="CC15" s="9" t="s">
        <v>28</v>
      </c>
      <c r="CD15" s="9" t="s">
        <v>28</v>
      </c>
      <c r="CE15" s="9" t="s">
        <v>28</v>
      </c>
      <c r="CF15" s="9" t="s">
        <v>28</v>
      </c>
      <c r="CG15" s="9" t="s">
        <v>28</v>
      </c>
      <c r="CH15" s="9" t="s">
        <v>28</v>
      </c>
      <c r="CI15" s="9" t="s">
        <v>28</v>
      </c>
      <c r="CJ15" s="9" t="s">
        <v>28</v>
      </c>
      <c r="CK15" s="9" t="s">
        <v>59</v>
      </c>
      <c r="CL15" s="9" t="s">
        <v>59</v>
      </c>
      <c r="CM15" s="9" t="s">
        <v>28</v>
      </c>
      <c r="CN15" s="9" t="s">
        <v>28</v>
      </c>
      <c r="CO15" s="9" t="s">
        <v>28</v>
      </c>
      <c r="CP15" s="9" t="s">
        <v>28</v>
      </c>
      <c r="CQ15" s="9" t="s">
        <v>28</v>
      </c>
      <c r="CR15" s="9" t="s">
        <v>28</v>
      </c>
      <c r="CS15" s="9" t="s">
        <v>28</v>
      </c>
      <c r="CT15" s="9" t="s">
        <v>28</v>
      </c>
      <c r="CU15" s="9" t="s">
        <v>28</v>
      </c>
      <c r="CV15" s="9" t="s">
        <v>28</v>
      </c>
      <c r="CW15" s="9" t="s">
        <v>28</v>
      </c>
      <c r="CX15" s="9" t="s">
        <v>28</v>
      </c>
      <c r="CY15" s="9" t="s">
        <v>28</v>
      </c>
      <c r="CZ15" s="9" t="s">
        <v>28</v>
      </c>
      <c r="DA15" s="9" t="s">
        <v>28</v>
      </c>
      <c r="DB15" s="9" t="s">
        <v>28</v>
      </c>
      <c r="DC15" s="9" t="s">
        <v>28</v>
      </c>
      <c r="DD15" s="9" t="s">
        <v>59</v>
      </c>
      <c r="DE15" s="9" t="s">
        <v>59</v>
      </c>
      <c r="DF15" s="9" t="s">
        <v>59</v>
      </c>
      <c r="DG15" s="9" t="s">
        <v>59</v>
      </c>
      <c r="DH15" s="9" t="s">
        <v>28</v>
      </c>
      <c r="DI15" s="9" t="s">
        <v>28</v>
      </c>
      <c r="DJ15" s="9" t="s">
        <v>28</v>
      </c>
      <c r="DK15" s="9" t="s">
        <v>28</v>
      </c>
      <c r="DL15" s="9" t="s">
        <v>28</v>
      </c>
      <c r="DM15" s="9" t="s">
        <v>28</v>
      </c>
      <c r="DN15" s="9" t="s">
        <v>28</v>
      </c>
      <c r="DO15" s="9" t="s">
        <v>28</v>
      </c>
      <c r="DP15" s="9" t="s">
        <v>28</v>
      </c>
      <c r="DQ15" s="9" t="s">
        <v>28</v>
      </c>
      <c r="DR15" s="9" t="s">
        <v>28</v>
      </c>
    </row>
    <row r="16" spans="1:122" ht="12.75">
      <c r="A16" s="3" t="s">
        <v>34</v>
      </c>
      <c r="B16" s="9" t="s">
        <v>59</v>
      </c>
      <c r="C16" s="9" t="s">
        <v>59</v>
      </c>
      <c r="D16" s="9" t="s">
        <v>59</v>
      </c>
      <c r="E16" s="9" t="s">
        <v>59</v>
      </c>
      <c r="F16" s="9" t="s">
        <v>59</v>
      </c>
      <c r="G16" s="9" t="s">
        <v>59</v>
      </c>
      <c r="H16" s="9" t="s">
        <v>59</v>
      </c>
      <c r="I16" s="9" t="s">
        <v>59</v>
      </c>
      <c r="J16" s="9" t="s">
        <v>59</v>
      </c>
      <c r="K16" s="9" t="s">
        <v>59</v>
      </c>
      <c r="L16" s="9" t="s">
        <v>59</v>
      </c>
      <c r="M16" s="9" t="s">
        <v>59</v>
      </c>
      <c r="N16" s="9" t="s">
        <v>59</v>
      </c>
      <c r="O16" s="9" t="s">
        <v>28</v>
      </c>
      <c r="P16" s="9" t="s">
        <v>28</v>
      </c>
      <c r="Q16" s="9" t="s">
        <v>28</v>
      </c>
      <c r="R16" s="9" t="s">
        <v>28</v>
      </c>
      <c r="S16" s="9" t="s">
        <v>28</v>
      </c>
      <c r="T16" s="9" t="s">
        <v>28</v>
      </c>
      <c r="U16" s="9" t="s">
        <v>28</v>
      </c>
      <c r="V16" s="9" t="s">
        <v>28</v>
      </c>
      <c r="W16" s="9" t="s">
        <v>28</v>
      </c>
      <c r="X16" s="9" t="s">
        <v>28</v>
      </c>
      <c r="Y16" s="9" t="s">
        <v>28</v>
      </c>
      <c r="Z16" s="9" t="s">
        <v>28</v>
      </c>
      <c r="AA16" s="9" t="s">
        <v>28</v>
      </c>
      <c r="AB16" s="9" t="s">
        <v>28</v>
      </c>
      <c r="AC16" s="9" t="s">
        <v>28</v>
      </c>
      <c r="AD16" s="9" t="s">
        <v>28</v>
      </c>
      <c r="AE16" s="9" t="s">
        <v>28</v>
      </c>
      <c r="AF16" s="9" t="s">
        <v>59</v>
      </c>
      <c r="AG16" s="9" t="s">
        <v>59</v>
      </c>
      <c r="AH16" s="9" t="s">
        <v>59</v>
      </c>
      <c r="AI16" s="9" t="s">
        <v>59</v>
      </c>
      <c r="AJ16" s="9" t="s">
        <v>59</v>
      </c>
      <c r="AK16" s="9" t="s">
        <v>59</v>
      </c>
      <c r="AL16" s="9" t="s">
        <v>59</v>
      </c>
      <c r="AM16" s="9" t="s">
        <v>28</v>
      </c>
      <c r="AN16" s="9" t="s">
        <v>28</v>
      </c>
      <c r="AO16" s="9" t="s">
        <v>59</v>
      </c>
      <c r="AP16" s="9" t="s">
        <v>59</v>
      </c>
      <c r="AQ16" s="9" t="s">
        <v>59</v>
      </c>
      <c r="AR16" s="9" t="s">
        <v>59</v>
      </c>
      <c r="AS16" s="9" t="s">
        <v>59</v>
      </c>
      <c r="AT16" s="9" t="s">
        <v>59</v>
      </c>
      <c r="AU16" s="9" t="s">
        <v>59</v>
      </c>
      <c r="AV16" s="9" t="s">
        <v>59</v>
      </c>
      <c r="AW16" s="9" t="s">
        <v>59</v>
      </c>
      <c r="AX16" s="9" t="s">
        <v>59</v>
      </c>
      <c r="AY16" s="9" t="s">
        <v>59</v>
      </c>
      <c r="AZ16" s="9" t="s">
        <v>28</v>
      </c>
      <c r="BA16" s="9" t="s">
        <v>28</v>
      </c>
      <c r="BB16" s="9" t="s">
        <v>28</v>
      </c>
      <c r="BC16" s="9" t="s">
        <v>28</v>
      </c>
      <c r="BD16" s="9" t="s">
        <v>28</v>
      </c>
      <c r="BE16" s="9" t="s">
        <v>28</v>
      </c>
      <c r="BF16" s="9" t="s">
        <v>28</v>
      </c>
      <c r="BG16" s="9" t="s">
        <v>28</v>
      </c>
      <c r="BH16" s="9" t="s">
        <v>28</v>
      </c>
      <c r="BI16" s="9" t="s">
        <v>28</v>
      </c>
      <c r="BJ16" s="9" t="s">
        <v>28</v>
      </c>
      <c r="BK16" s="9" t="s">
        <v>59</v>
      </c>
      <c r="BL16" s="9" t="s">
        <v>59</v>
      </c>
      <c r="BM16" s="9" t="s">
        <v>28</v>
      </c>
      <c r="BN16" s="9" t="s">
        <v>59</v>
      </c>
      <c r="BO16" s="9" t="s">
        <v>59</v>
      </c>
      <c r="BP16" s="9" t="s">
        <v>59</v>
      </c>
      <c r="BQ16" s="9" t="s">
        <v>59</v>
      </c>
      <c r="BR16" s="9" t="s">
        <v>59</v>
      </c>
      <c r="BS16" s="9" t="s">
        <v>59</v>
      </c>
      <c r="BT16" s="9" t="s">
        <v>59</v>
      </c>
      <c r="BU16" s="9" t="s">
        <v>59</v>
      </c>
      <c r="BV16" s="9" t="s">
        <v>59</v>
      </c>
      <c r="BW16" s="9" t="s">
        <v>59</v>
      </c>
      <c r="BX16" s="9" t="s">
        <v>59</v>
      </c>
      <c r="BY16" s="9" t="s">
        <v>59</v>
      </c>
      <c r="BZ16" s="9" t="s">
        <v>59</v>
      </c>
      <c r="CA16" s="9" t="s">
        <v>59</v>
      </c>
      <c r="CB16" s="9" t="s">
        <v>59</v>
      </c>
      <c r="CC16" s="9" t="s">
        <v>59</v>
      </c>
      <c r="CD16" s="9" t="s">
        <v>59</v>
      </c>
      <c r="CE16" s="9" t="s">
        <v>59</v>
      </c>
      <c r="CF16" s="9" t="s">
        <v>59</v>
      </c>
      <c r="CG16" s="9" t="s">
        <v>59</v>
      </c>
      <c r="CH16" s="9" t="s">
        <v>59</v>
      </c>
      <c r="CI16" s="9" t="s">
        <v>59</v>
      </c>
      <c r="CJ16" s="9" t="s">
        <v>59</v>
      </c>
      <c r="CK16" s="9" t="s">
        <v>59</v>
      </c>
      <c r="CL16" s="9" t="s">
        <v>59</v>
      </c>
      <c r="CM16" s="9" t="s">
        <v>59</v>
      </c>
      <c r="CN16" s="9" t="s">
        <v>59</v>
      </c>
      <c r="CO16" s="9" t="s">
        <v>28</v>
      </c>
      <c r="CP16" s="9" t="s">
        <v>28</v>
      </c>
      <c r="CQ16" s="9" t="s">
        <v>28</v>
      </c>
      <c r="CR16" s="9" t="s">
        <v>28</v>
      </c>
      <c r="CS16" s="9" t="s">
        <v>28</v>
      </c>
      <c r="CT16" s="9" t="s">
        <v>28</v>
      </c>
      <c r="CU16" s="9" t="s">
        <v>28</v>
      </c>
      <c r="CV16" s="9" t="s">
        <v>28</v>
      </c>
      <c r="CW16" s="9" t="s">
        <v>28</v>
      </c>
      <c r="CX16" s="9" t="s">
        <v>28</v>
      </c>
      <c r="CY16" s="9" t="s">
        <v>28</v>
      </c>
      <c r="CZ16" s="9" t="s">
        <v>59</v>
      </c>
      <c r="DA16" s="9" t="s">
        <v>28</v>
      </c>
      <c r="DB16" s="9" t="s">
        <v>59</v>
      </c>
      <c r="DC16" s="9" t="s">
        <v>59</v>
      </c>
      <c r="DD16" s="9" t="s">
        <v>59</v>
      </c>
      <c r="DE16" s="9" t="s">
        <v>59</v>
      </c>
      <c r="DF16" s="9" t="s">
        <v>59</v>
      </c>
      <c r="DG16" s="9" t="s">
        <v>59</v>
      </c>
      <c r="DH16" s="9" t="s">
        <v>59</v>
      </c>
      <c r="DI16" s="9" t="s">
        <v>59</v>
      </c>
      <c r="DJ16" s="9" t="s">
        <v>59</v>
      </c>
      <c r="DK16" s="9" t="s">
        <v>59</v>
      </c>
      <c r="DL16" s="9" t="s">
        <v>28</v>
      </c>
      <c r="DM16" s="9" t="s">
        <v>59</v>
      </c>
      <c r="DN16" s="9" t="s">
        <v>59</v>
      </c>
      <c r="DO16" s="9" t="s">
        <v>59</v>
      </c>
      <c r="DP16" s="9" t="s">
        <v>59</v>
      </c>
      <c r="DQ16" s="9" t="s">
        <v>59</v>
      </c>
      <c r="DR16" s="9" t="s">
        <v>28</v>
      </c>
    </row>
    <row r="17" spans="1:122" ht="12.75">
      <c r="A17" s="3" t="s">
        <v>35</v>
      </c>
      <c r="B17" s="9" t="s">
        <v>28</v>
      </c>
      <c r="C17" s="9" t="s">
        <v>28</v>
      </c>
      <c r="D17" s="9" t="s">
        <v>28</v>
      </c>
      <c r="E17" s="9" t="s">
        <v>28</v>
      </c>
      <c r="F17" s="9" t="s">
        <v>28</v>
      </c>
      <c r="G17" s="9" t="s">
        <v>28</v>
      </c>
      <c r="H17" s="9" t="s">
        <v>28</v>
      </c>
      <c r="I17" s="9" t="s">
        <v>28</v>
      </c>
      <c r="J17" s="9" t="s">
        <v>28</v>
      </c>
      <c r="K17" s="9" t="s">
        <v>28</v>
      </c>
      <c r="L17" s="9" t="s">
        <v>28</v>
      </c>
      <c r="M17" s="9" t="s">
        <v>28</v>
      </c>
      <c r="N17" s="9" t="s">
        <v>28</v>
      </c>
      <c r="O17" s="9" t="s">
        <v>28</v>
      </c>
      <c r="P17" s="9" t="s">
        <v>28</v>
      </c>
      <c r="Q17" s="9" t="s">
        <v>28</v>
      </c>
      <c r="R17" s="9" t="s">
        <v>28</v>
      </c>
      <c r="S17" s="9" t="s">
        <v>28</v>
      </c>
      <c r="T17" s="9" t="s">
        <v>28</v>
      </c>
      <c r="U17" s="9" t="s">
        <v>28</v>
      </c>
      <c r="V17" s="9" t="s">
        <v>28</v>
      </c>
      <c r="W17" s="9" t="s">
        <v>28</v>
      </c>
      <c r="X17" s="9" t="s">
        <v>28</v>
      </c>
      <c r="Y17" s="9" t="s">
        <v>28</v>
      </c>
      <c r="Z17" s="9" t="s">
        <v>28</v>
      </c>
      <c r="AA17" s="9" t="s">
        <v>28</v>
      </c>
      <c r="AB17" s="9" t="s">
        <v>28</v>
      </c>
      <c r="AC17" s="9" t="s">
        <v>28</v>
      </c>
      <c r="AD17" s="9" t="s">
        <v>28</v>
      </c>
      <c r="AE17" s="9" t="s">
        <v>28</v>
      </c>
      <c r="AF17" s="9" t="s">
        <v>28</v>
      </c>
      <c r="AG17" s="9" t="s">
        <v>28</v>
      </c>
      <c r="AH17" s="9" t="s">
        <v>28</v>
      </c>
      <c r="AI17" s="9" t="s">
        <v>28</v>
      </c>
      <c r="AJ17" s="9" t="s">
        <v>59</v>
      </c>
      <c r="AK17" s="9" t="s">
        <v>59</v>
      </c>
      <c r="AL17" s="9" t="s">
        <v>59</v>
      </c>
      <c r="AM17" s="9" t="s">
        <v>28</v>
      </c>
      <c r="AN17" s="9" t="s">
        <v>28</v>
      </c>
      <c r="AO17" s="9" t="s">
        <v>28</v>
      </c>
      <c r="AP17" s="9" t="s">
        <v>28</v>
      </c>
      <c r="AQ17" s="9" t="s">
        <v>28</v>
      </c>
      <c r="AR17" s="9" t="s">
        <v>28</v>
      </c>
      <c r="AS17" s="9" t="s">
        <v>28</v>
      </c>
      <c r="AT17" s="9" t="s">
        <v>28</v>
      </c>
      <c r="AU17" s="9" t="s">
        <v>28</v>
      </c>
      <c r="AV17" s="9" t="s">
        <v>28</v>
      </c>
      <c r="AW17" s="9" t="s">
        <v>28</v>
      </c>
      <c r="AX17" s="9" t="s">
        <v>28</v>
      </c>
      <c r="AY17" s="9" t="s">
        <v>28</v>
      </c>
      <c r="AZ17" s="9" t="s">
        <v>28</v>
      </c>
      <c r="BA17" s="9" t="s">
        <v>28</v>
      </c>
      <c r="BB17" s="9" t="s">
        <v>28</v>
      </c>
      <c r="BC17" s="9" t="s">
        <v>28</v>
      </c>
      <c r="BD17" s="9" t="s">
        <v>28</v>
      </c>
      <c r="BE17" s="9" t="s">
        <v>28</v>
      </c>
      <c r="BF17" s="9" t="s">
        <v>28</v>
      </c>
      <c r="BG17" s="9" t="s">
        <v>28</v>
      </c>
      <c r="BH17" s="9" t="s">
        <v>28</v>
      </c>
      <c r="BI17" s="9" t="s">
        <v>28</v>
      </c>
      <c r="BJ17" s="9" t="s">
        <v>28</v>
      </c>
      <c r="BK17" s="9" t="s">
        <v>28</v>
      </c>
      <c r="BL17" s="9" t="s">
        <v>28</v>
      </c>
      <c r="BM17" s="9" t="s">
        <v>28</v>
      </c>
      <c r="BN17" s="9" t="s">
        <v>59</v>
      </c>
      <c r="BO17" s="9" t="s">
        <v>59</v>
      </c>
      <c r="BP17" s="9" t="s">
        <v>28</v>
      </c>
      <c r="BQ17" s="9" t="s">
        <v>28</v>
      </c>
      <c r="BR17" s="9" t="s">
        <v>28</v>
      </c>
      <c r="BS17" s="9" t="s">
        <v>28</v>
      </c>
      <c r="BT17" s="9" t="s">
        <v>28</v>
      </c>
      <c r="BU17" s="9" t="s">
        <v>28</v>
      </c>
      <c r="BV17" s="9" t="s">
        <v>28</v>
      </c>
      <c r="BW17" s="9" t="s">
        <v>28</v>
      </c>
      <c r="BX17" s="9" t="s">
        <v>28</v>
      </c>
      <c r="BY17" s="9" t="s">
        <v>28</v>
      </c>
      <c r="BZ17" s="9" t="s">
        <v>28</v>
      </c>
      <c r="CA17" s="9" t="s">
        <v>59</v>
      </c>
      <c r="CB17" s="9" t="s">
        <v>28</v>
      </c>
      <c r="CC17" s="9" t="s">
        <v>28</v>
      </c>
      <c r="CD17" s="9" t="s">
        <v>28</v>
      </c>
      <c r="CE17" s="9" t="s">
        <v>28</v>
      </c>
      <c r="CF17" s="9" t="s">
        <v>28</v>
      </c>
      <c r="CG17" s="9" t="s">
        <v>28</v>
      </c>
      <c r="CH17" s="9" t="s">
        <v>28</v>
      </c>
      <c r="CI17" s="9" t="s">
        <v>28</v>
      </c>
      <c r="CJ17" s="9" t="s">
        <v>28</v>
      </c>
      <c r="CK17" s="9" t="s">
        <v>59</v>
      </c>
      <c r="CL17" s="9" t="s">
        <v>59</v>
      </c>
      <c r="CM17" s="9" t="s">
        <v>28</v>
      </c>
      <c r="CN17" s="9" t="s">
        <v>59</v>
      </c>
      <c r="CO17" s="9" t="s">
        <v>28</v>
      </c>
      <c r="CP17" s="9" t="s">
        <v>28</v>
      </c>
      <c r="CQ17" s="9" t="s">
        <v>28</v>
      </c>
      <c r="CR17" s="9" t="s">
        <v>28</v>
      </c>
      <c r="CS17" s="9" t="s">
        <v>28</v>
      </c>
      <c r="CT17" s="9" t="s">
        <v>28</v>
      </c>
      <c r="CU17" s="9" t="s">
        <v>28</v>
      </c>
      <c r="CV17" s="9" t="s">
        <v>28</v>
      </c>
      <c r="CW17" s="9" t="s">
        <v>28</v>
      </c>
      <c r="CX17" s="9" t="s">
        <v>28</v>
      </c>
      <c r="CY17" s="9" t="s">
        <v>28</v>
      </c>
      <c r="CZ17" s="9" t="s">
        <v>28</v>
      </c>
      <c r="DA17" s="9" t="s">
        <v>28</v>
      </c>
      <c r="DB17" s="9" t="s">
        <v>28</v>
      </c>
      <c r="DC17" s="9" t="s">
        <v>28</v>
      </c>
      <c r="DD17" s="9" t="s">
        <v>28</v>
      </c>
      <c r="DE17" s="9" t="s">
        <v>28</v>
      </c>
      <c r="DF17" s="9" t="s">
        <v>28</v>
      </c>
      <c r="DG17" s="9" t="s">
        <v>28</v>
      </c>
      <c r="DH17" s="9" t="s">
        <v>28</v>
      </c>
      <c r="DI17" s="9" t="s">
        <v>28</v>
      </c>
      <c r="DJ17" s="9" t="s">
        <v>28</v>
      </c>
      <c r="DK17" s="9" t="s">
        <v>59</v>
      </c>
      <c r="DL17" s="9" t="s">
        <v>28</v>
      </c>
      <c r="DM17" s="9" t="s">
        <v>28</v>
      </c>
      <c r="DN17" s="9" t="s">
        <v>28</v>
      </c>
      <c r="DO17" s="9" t="s">
        <v>28</v>
      </c>
      <c r="DP17" s="9" t="s">
        <v>28</v>
      </c>
      <c r="DQ17" s="9" t="s">
        <v>28</v>
      </c>
      <c r="DR17" s="9" t="s">
        <v>28</v>
      </c>
    </row>
    <row r="18" spans="1:122" ht="12.75">
      <c r="A18" s="3" t="s">
        <v>60</v>
      </c>
      <c r="B18" s="9" t="s">
        <v>28</v>
      </c>
      <c r="C18" s="9" t="s">
        <v>28</v>
      </c>
      <c r="D18" s="9" t="s">
        <v>28</v>
      </c>
      <c r="E18" s="9" t="s">
        <v>28</v>
      </c>
      <c r="F18" s="9" t="s">
        <v>28</v>
      </c>
      <c r="G18" s="9" t="s">
        <v>28</v>
      </c>
      <c r="H18" s="9" t="s">
        <v>28</v>
      </c>
      <c r="I18" s="9" t="s">
        <v>28</v>
      </c>
      <c r="J18" s="9" t="s">
        <v>28</v>
      </c>
      <c r="K18" s="9" t="s">
        <v>28</v>
      </c>
      <c r="L18" s="9" t="s">
        <v>28</v>
      </c>
      <c r="M18" s="9" t="s">
        <v>28</v>
      </c>
      <c r="N18" s="9" t="s">
        <v>28</v>
      </c>
      <c r="O18" s="9" t="s">
        <v>28</v>
      </c>
      <c r="P18" s="9" t="s">
        <v>28</v>
      </c>
      <c r="Q18" s="9" t="s">
        <v>28</v>
      </c>
      <c r="R18" s="9" t="s">
        <v>28</v>
      </c>
      <c r="S18" s="9" t="s">
        <v>28</v>
      </c>
      <c r="T18" s="9" t="s">
        <v>28</v>
      </c>
      <c r="U18" s="9" t="s">
        <v>28</v>
      </c>
      <c r="V18" s="9" t="s">
        <v>28</v>
      </c>
      <c r="W18" s="9" t="s">
        <v>28</v>
      </c>
      <c r="X18" s="9" t="s">
        <v>28</v>
      </c>
      <c r="Y18" s="9" t="s">
        <v>28</v>
      </c>
      <c r="Z18" s="9" t="s">
        <v>28</v>
      </c>
      <c r="AA18" s="9" t="s">
        <v>28</v>
      </c>
      <c r="AB18" s="9" t="s">
        <v>28</v>
      </c>
      <c r="AC18" s="9" t="s">
        <v>28</v>
      </c>
      <c r="AD18" s="9" t="s">
        <v>28</v>
      </c>
      <c r="AE18" s="9" t="s">
        <v>28</v>
      </c>
      <c r="AF18" s="9" t="s">
        <v>28</v>
      </c>
      <c r="AG18" s="9" t="s">
        <v>28</v>
      </c>
      <c r="AH18" s="9" t="s">
        <v>28</v>
      </c>
      <c r="AI18" s="9" t="s">
        <v>28</v>
      </c>
      <c r="AJ18" s="9" t="s">
        <v>59</v>
      </c>
      <c r="AK18" s="9" t="s">
        <v>59</v>
      </c>
      <c r="AL18" s="9" t="s">
        <v>59</v>
      </c>
      <c r="AM18" s="9" t="s">
        <v>28</v>
      </c>
      <c r="AN18" s="9" t="s">
        <v>28</v>
      </c>
      <c r="AO18" s="9" t="s">
        <v>28</v>
      </c>
      <c r="AP18" s="9" t="s">
        <v>28</v>
      </c>
      <c r="AQ18" s="9" t="s">
        <v>28</v>
      </c>
      <c r="AR18" s="9" t="s">
        <v>28</v>
      </c>
      <c r="AS18" s="9" t="s">
        <v>28</v>
      </c>
      <c r="AT18" s="9" t="s">
        <v>28</v>
      </c>
      <c r="AU18" s="9" t="s">
        <v>28</v>
      </c>
      <c r="AV18" s="9" t="s">
        <v>28</v>
      </c>
      <c r="AW18" s="9" t="s">
        <v>28</v>
      </c>
      <c r="AX18" s="9" t="s">
        <v>28</v>
      </c>
      <c r="AY18" s="9" t="s">
        <v>28</v>
      </c>
      <c r="AZ18" s="9" t="s">
        <v>28</v>
      </c>
      <c r="BA18" s="9" t="s">
        <v>28</v>
      </c>
      <c r="BB18" s="9" t="s">
        <v>28</v>
      </c>
      <c r="BC18" s="9" t="s">
        <v>28</v>
      </c>
      <c r="BD18" s="9" t="s">
        <v>28</v>
      </c>
      <c r="BE18" s="9" t="s">
        <v>28</v>
      </c>
      <c r="BF18" s="9" t="s">
        <v>28</v>
      </c>
      <c r="BG18" s="9" t="s">
        <v>28</v>
      </c>
      <c r="BH18" s="9" t="s">
        <v>28</v>
      </c>
      <c r="BI18" s="9" t="s">
        <v>28</v>
      </c>
      <c r="BJ18" s="9" t="s">
        <v>28</v>
      </c>
      <c r="BK18" s="9" t="s">
        <v>28</v>
      </c>
      <c r="BL18" s="9" t="s">
        <v>28</v>
      </c>
      <c r="BM18" s="9" t="s">
        <v>28</v>
      </c>
      <c r="BN18" s="9" t="s">
        <v>28</v>
      </c>
      <c r="BO18" s="9" t="s">
        <v>28</v>
      </c>
      <c r="BP18" s="9" t="s">
        <v>28</v>
      </c>
      <c r="BQ18" s="9" t="s">
        <v>28</v>
      </c>
      <c r="BR18" s="9" t="s">
        <v>28</v>
      </c>
      <c r="BS18" s="9" t="s">
        <v>28</v>
      </c>
      <c r="BT18" s="9" t="s">
        <v>28</v>
      </c>
      <c r="BU18" s="9" t="s">
        <v>28</v>
      </c>
      <c r="BV18" s="9" t="s">
        <v>28</v>
      </c>
      <c r="BW18" s="9" t="s">
        <v>28</v>
      </c>
      <c r="BX18" s="9" t="s">
        <v>28</v>
      </c>
      <c r="BY18" s="9" t="s">
        <v>28</v>
      </c>
      <c r="BZ18" s="9" t="s">
        <v>28</v>
      </c>
      <c r="CA18" s="9" t="s">
        <v>28</v>
      </c>
      <c r="CB18" s="9" t="s">
        <v>28</v>
      </c>
      <c r="CC18" s="9" t="s">
        <v>28</v>
      </c>
      <c r="CD18" s="9" t="s">
        <v>28</v>
      </c>
      <c r="CE18" s="9" t="s">
        <v>28</v>
      </c>
      <c r="CF18" s="9" t="s">
        <v>28</v>
      </c>
      <c r="CG18" s="9" t="s">
        <v>28</v>
      </c>
      <c r="CH18" s="9" t="s">
        <v>28</v>
      </c>
      <c r="CI18" s="9" t="s">
        <v>28</v>
      </c>
      <c r="CJ18" s="9" t="s">
        <v>28</v>
      </c>
      <c r="CK18" s="9" t="s">
        <v>28</v>
      </c>
      <c r="CL18" s="9" t="s">
        <v>28</v>
      </c>
      <c r="CM18" s="9" t="s">
        <v>28</v>
      </c>
      <c r="CN18" s="9" t="s">
        <v>59</v>
      </c>
      <c r="CO18" s="9" t="s">
        <v>28</v>
      </c>
      <c r="CP18" s="9" t="s">
        <v>28</v>
      </c>
      <c r="CQ18" s="9" t="s">
        <v>28</v>
      </c>
      <c r="CR18" s="9" t="s">
        <v>28</v>
      </c>
      <c r="CS18" s="9" t="s">
        <v>28</v>
      </c>
      <c r="CT18" s="9" t="s">
        <v>28</v>
      </c>
      <c r="CU18" s="9" t="s">
        <v>28</v>
      </c>
      <c r="CV18" s="9" t="s">
        <v>28</v>
      </c>
      <c r="CW18" s="9" t="s">
        <v>28</v>
      </c>
      <c r="CX18" s="9" t="s">
        <v>28</v>
      </c>
      <c r="CY18" s="9" t="s">
        <v>28</v>
      </c>
      <c r="CZ18" s="9" t="s">
        <v>28</v>
      </c>
      <c r="DA18" s="9" t="s">
        <v>28</v>
      </c>
      <c r="DB18" s="9" t="s">
        <v>28</v>
      </c>
      <c r="DC18" s="9" t="s">
        <v>28</v>
      </c>
      <c r="DD18" s="9" t="s">
        <v>59</v>
      </c>
      <c r="DE18" s="9" t="s">
        <v>59</v>
      </c>
      <c r="DF18" s="9" t="s">
        <v>59</v>
      </c>
      <c r="DG18" s="9" t="s">
        <v>59</v>
      </c>
      <c r="DH18" s="9" t="s">
        <v>28</v>
      </c>
      <c r="DI18" s="9" t="s">
        <v>28</v>
      </c>
      <c r="DJ18" s="9" t="s">
        <v>28</v>
      </c>
      <c r="DK18" s="9" t="s">
        <v>59</v>
      </c>
      <c r="DL18" s="9" t="s">
        <v>28</v>
      </c>
      <c r="DM18" s="9" t="s">
        <v>28</v>
      </c>
      <c r="DN18" s="9" t="s">
        <v>28</v>
      </c>
      <c r="DO18" s="9" t="s">
        <v>28</v>
      </c>
      <c r="DP18" s="9" t="s">
        <v>28</v>
      </c>
      <c r="DQ18" s="9" t="s">
        <v>28</v>
      </c>
      <c r="DR18" s="9" t="s">
        <v>28</v>
      </c>
    </row>
    <row r="19" spans="1:122" ht="12.75">
      <c r="A19" s="3" t="s">
        <v>36</v>
      </c>
      <c r="B19" s="9" t="s">
        <v>28</v>
      </c>
      <c r="C19" s="9" t="s">
        <v>28</v>
      </c>
      <c r="D19" s="9" t="s">
        <v>59</v>
      </c>
      <c r="E19" s="9" t="s">
        <v>59</v>
      </c>
      <c r="F19" s="9" t="s">
        <v>59</v>
      </c>
      <c r="G19" s="9" t="s">
        <v>59</v>
      </c>
      <c r="H19" s="9" t="s">
        <v>59</v>
      </c>
      <c r="I19" s="9" t="s">
        <v>59</v>
      </c>
      <c r="J19" s="9" t="s">
        <v>59</v>
      </c>
      <c r="K19" s="9" t="s">
        <v>59</v>
      </c>
      <c r="L19" s="9" t="s">
        <v>59</v>
      </c>
      <c r="M19" s="9" t="s">
        <v>28</v>
      </c>
      <c r="N19" s="9" t="s">
        <v>28</v>
      </c>
      <c r="O19" s="9" t="s">
        <v>28</v>
      </c>
      <c r="P19" s="9" t="s">
        <v>28</v>
      </c>
      <c r="Q19" s="9" t="s">
        <v>28</v>
      </c>
      <c r="R19" s="9" t="s">
        <v>28</v>
      </c>
      <c r="S19" s="9" t="s">
        <v>28</v>
      </c>
      <c r="T19" s="9" t="s">
        <v>28</v>
      </c>
      <c r="U19" s="9" t="s">
        <v>28</v>
      </c>
      <c r="V19" s="9" t="s">
        <v>28</v>
      </c>
      <c r="W19" s="9" t="s">
        <v>28</v>
      </c>
      <c r="X19" s="9" t="s">
        <v>28</v>
      </c>
      <c r="Y19" s="9" t="s">
        <v>28</v>
      </c>
      <c r="Z19" s="9" t="s">
        <v>28</v>
      </c>
      <c r="AA19" s="9" t="s">
        <v>28</v>
      </c>
      <c r="AB19" s="9" t="s">
        <v>28</v>
      </c>
      <c r="AC19" s="9" t="s">
        <v>28</v>
      </c>
      <c r="AD19" s="9" t="s">
        <v>28</v>
      </c>
      <c r="AE19" s="9" t="s">
        <v>28</v>
      </c>
      <c r="AF19" s="9" t="s">
        <v>59</v>
      </c>
      <c r="AG19" s="9" t="s">
        <v>59</v>
      </c>
      <c r="AH19" s="9" t="s">
        <v>59</v>
      </c>
      <c r="AI19" s="9" t="s">
        <v>59</v>
      </c>
      <c r="AJ19" s="9" t="s">
        <v>59</v>
      </c>
      <c r="AK19" s="9" t="s">
        <v>59</v>
      </c>
      <c r="AL19" s="9" t="s">
        <v>59</v>
      </c>
      <c r="AM19" s="9" t="s">
        <v>28</v>
      </c>
      <c r="AN19" s="9" t="s">
        <v>28</v>
      </c>
      <c r="AO19" s="9" t="s">
        <v>28</v>
      </c>
      <c r="AP19" s="9" t="s">
        <v>28</v>
      </c>
      <c r="AQ19" s="9" t="s">
        <v>28</v>
      </c>
      <c r="AR19" s="9" t="s">
        <v>28</v>
      </c>
      <c r="AS19" s="9" t="s">
        <v>59</v>
      </c>
      <c r="AT19" s="9" t="s">
        <v>59</v>
      </c>
      <c r="AU19" s="9" t="s">
        <v>59</v>
      </c>
      <c r="AV19" s="9" t="s">
        <v>59</v>
      </c>
      <c r="AW19" s="9" t="s">
        <v>59</v>
      </c>
      <c r="AX19" s="9" t="s">
        <v>59</v>
      </c>
      <c r="AY19" s="9" t="s">
        <v>59</v>
      </c>
      <c r="AZ19" s="9" t="s">
        <v>28</v>
      </c>
      <c r="BA19" s="9" t="s">
        <v>28</v>
      </c>
      <c r="BB19" s="9" t="s">
        <v>28</v>
      </c>
      <c r="BC19" s="9" t="s">
        <v>28</v>
      </c>
      <c r="BD19" s="9" t="s">
        <v>28</v>
      </c>
      <c r="BE19" s="9" t="s">
        <v>28</v>
      </c>
      <c r="BF19" s="9" t="s">
        <v>28</v>
      </c>
      <c r="BG19" s="9" t="s">
        <v>28</v>
      </c>
      <c r="BH19" s="9" t="s">
        <v>28</v>
      </c>
      <c r="BI19" s="9" t="s">
        <v>28</v>
      </c>
      <c r="BJ19" s="9" t="s">
        <v>28</v>
      </c>
      <c r="BK19" s="9" t="s">
        <v>59</v>
      </c>
      <c r="BL19" s="9" t="s">
        <v>28</v>
      </c>
      <c r="BM19" s="9" t="s">
        <v>28</v>
      </c>
      <c r="BN19" s="9" t="s">
        <v>59</v>
      </c>
      <c r="BO19" s="9" t="s">
        <v>59</v>
      </c>
      <c r="BP19" s="9" t="s">
        <v>28</v>
      </c>
      <c r="BQ19" s="9" t="s">
        <v>28</v>
      </c>
      <c r="BR19" s="9" t="s">
        <v>28</v>
      </c>
      <c r="BS19" s="9" t="s">
        <v>28</v>
      </c>
      <c r="BT19" s="9" t="s">
        <v>28</v>
      </c>
      <c r="BU19" s="9" t="s">
        <v>28</v>
      </c>
      <c r="BV19" s="9" t="s">
        <v>28</v>
      </c>
      <c r="BW19" s="9" t="s">
        <v>28</v>
      </c>
      <c r="BX19" s="9" t="s">
        <v>28</v>
      </c>
      <c r="BY19" s="9" t="s">
        <v>28</v>
      </c>
      <c r="BZ19" s="9" t="s">
        <v>28</v>
      </c>
      <c r="CA19" s="9" t="s">
        <v>59</v>
      </c>
      <c r="CB19" s="9" t="s">
        <v>59</v>
      </c>
      <c r="CC19" s="9" t="s">
        <v>59</v>
      </c>
      <c r="CD19" s="9" t="s">
        <v>59</v>
      </c>
      <c r="CE19" s="9" t="s">
        <v>28</v>
      </c>
      <c r="CF19" s="9" t="s">
        <v>28</v>
      </c>
      <c r="CG19" s="9" t="s">
        <v>28</v>
      </c>
      <c r="CH19" s="9" t="s">
        <v>28</v>
      </c>
      <c r="CI19" s="9" t="s">
        <v>28</v>
      </c>
      <c r="CJ19" s="9" t="s">
        <v>28</v>
      </c>
      <c r="CK19" s="9" t="s">
        <v>59</v>
      </c>
      <c r="CL19" s="9" t="s">
        <v>59</v>
      </c>
      <c r="CM19" s="9" t="s">
        <v>28</v>
      </c>
      <c r="CN19" s="9" t="s">
        <v>59</v>
      </c>
      <c r="CO19" s="9" t="s">
        <v>28</v>
      </c>
      <c r="CP19" s="9" t="s">
        <v>28</v>
      </c>
      <c r="CQ19" s="9" t="s">
        <v>28</v>
      </c>
      <c r="CR19" s="9" t="s">
        <v>28</v>
      </c>
      <c r="CS19" s="9" t="s">
        <v>28</v>
      </c>
      <c r="CT19" s="9" t="s">
        <v>28</v>
      </c>
      <c r="CU19" s="9" t="s">
        <v>28</v>
      </c>
      <c r="CV19" s="9" t="s">
        <v>28</v>
      </c>
      <c r="CW19" s="9" t="s">
        <v>28</v>
      </c>
      <c r="CX19" s="9" t="s">
        <v>59</v>
      </c>
      <c r="CY19" s="9" t="s">
        <v>59</v>
      </c>
      <c r="CZ19" s="9" t="s">
        <v>59</v>
      </c>
      <c r="DA19" s="9" t="s">
        <v>59</v>
      </c>
      <c r="DB19" s="9" t="s">
        <v>59</v>
      </c>
      <c r="DC19" s="9" t="s">
        <v>28</v>
      </c>
      <c r="DD19" s="9" t="s">
        <v>28</v>
      </c>
      <c r="DE19" s="9" t="s">
        <v>28</v>
      </c>
      <c r="DF19" s="9" t="s">
        <v>28</v>
      </c>
      <c r="DG19" s="9" t="s">
        <v>28</v>
      </c>
      <c r="DH19" s="9" t="s">
        <v>59</v>
      </c>
      <c r="DI19" s="9" t="s">
        <v>28</v>
      </c>
      <c r="DJ19" s="9" t="s">
        <v>28</v>
      </c>
      <c r="DK19" s="9" t="s">
        <v>59</v>
      </c>
      <c r="DL19" s="9" t="s">
        <v>59</v>
      </c>
      <c r="DM19" s="9" t="s">
        <v>28</v>
      </c>
      <c r="DN19" s="9" t="s">
        <v>28</v>
      </c>
      <c r="DO19" s="9" t="s">
        <v>28</v>
      </c>
      <c r="DP19" s="9" t="s">
        <v>59</v>
      </c>
      <c r="DQ19" s="9" t="s">
        <v>28</v>
      </c>
      <c r="DR19" s="9" t="s">
        <v>28</v>
      </c>
    </row>
    <row r="20" spans="1:122" ht="12.75">
      <c r="A20" s="3" t="s">
        <v>37</v>
      </c>
      <c r="B20" s="9" t="s">
        <v>28</v>
      </c>
      <c r="C20" s="9" t="s">
        <v>28</v>
      </c>
      <c r="D20" s="9" t="s">
        <v>28</v>
      </c>
      <c r="E20" s="9" t="s">
        <v>28</v>
      </c>
      <c r="F20" s="9" t="s">
        <v>28</v>
      </c>
      <c r="G20" s="9" t="s">
        <v>28</v>
      </c>
      <c r="H20" s="9" t="s">
        <v>28</v>
      </c>
      <c r="I20" s="9" t="s">
        <v>28</v>
      </c>
      <c r="J20" s="9" t="s">
        <v>28</v>
      </c>
      <c r="K20" s="9" t="s">
        <v>28</v>
      </c>
      <c r="L20" s="9" t="s">
        <v>28</v>
      </c>
      <c r="M20" s="9" t="s">
        <v>28</v>
      </c>
      <c r="N20" s="9" t="s">
        <v>28</v>
      </c>
      <c r="O20" s="9" t="s">
        <v>28</v>
      </c>
      <c r="P20" s="9" t="s">
        <v>28</v>
      </c>
      <c r="Q20" s="9" t="s">
        <v>28</v>
      </c>
      <c r="R20" s="9" t="s">
        <v>28</v>
      </c>
      <c r="S20" s="9" t="s">
        <v>28</v>
      </c>
      <c r="T20" s="9" t="s">
        <v>28</v>
      </c>
      <c r="U20" s="9" t="s">
        <v>28</v>
      </c>
      <c r="V20" s="9" t="s">
        <v>28</v>
      </c>
      <c r="W20" s="9" t="s">
        <v>28</v>
      </c>
      <c r="X20" s="9" t="s">
        <v>28</v>
      </c>
      <c r="Y20" s="9" t="s">
        <v>28</v>
      </c>
      <c r="Z20" s="9" t="s">
        <v>28</v>
      </c>
      <c r="AA20" s="9" t="s">
        <v>28</v>
      </c>
      <c r="AB20" s="9" t="s">
        <v>28</v>
      </c>
      <c r="AC20" s="9" t="s">
        <v>28</v>
      </c>
      <c r="AD20" s="9" t="s">
        <v>28</v>
      </c>
      <c r="AE20" s="9" t="s">
        <v>28</v>
      </c>
      <c r="AF20" s="9" t="s">
        <v>28</v>
      </c>
      <c r="AG20" s="9" t="s">
        <v>28</v>
      </c>
      <c r="AH20" s="9" t="s">
        <v>28</v>
      </c>
      <c r="AI20" s="9" t="s">
        <v>28</v>
      </c>
      <c r="AJ20" s="9" t="s">
        <v>28</v>
      </c>
      <c r="AK20" s="9" t="s">
        <v>28</v>
      </c>
      <c r="AL20" s="9" t="s">
        <v>28</v>
      </c>
      <c r="AM20" s="9" t="s">
        <v>28</v>
      </c>
      <c r="AN20" s="9" t="s">
        <v>28</v>
      </c>
      <c r="AO20" s="9" t="s">
        <v>28</v>
      </c>
      <c r="AP20" s="9" t="s">
        <v>28</v>
      </c>
      <c r="AQ20" s="9" t="s">
        <v>28</v>
      </c>
      <c r="AR20" s="9" t="s">
        <v>28</v>
      </c>
      <c r="AS20" s="9" t="s">
        <v>28</v>
      </c>
      <c r="AT20" s="9" t="s">
        <v>28</v>
      </c>
      <c r="AU20" s="9" t="s">
        <v>28</v>
      </c>
      <c r="AV20" s="9" t="s">
        <v>28</v>
      </c>
      <c r="AW20" s="9" t="s">
        <v>28</v>
      </c>
      <c r="AX20" s="9" t="s">
        <v>28</v>
      </c>
      <c r="AY20" s="9" t="s">
        <v>28</v>
      </c>
      <c r="AZ20" s="9" t="s">
        <v>28</v>
      </c>
      <c r="BA20" s="9" t="s">
        <v>28</v>
      </c>
      <c r="BB20" s="9" t="s">
        <v>28</v>
      </c>
      <c r="BC20" s="9" t="s">
        <v>28</v>
      </c>
      <c r="BD20" s="9" t="s">
        <v>28</v>
      </c>
      <c r="BE20" s="9" t="s">
        <v>28</v>
      </c>
      <c r="BF20" s="9" t="s">
        <v>28</v>
      </c>
      <c r="BG20" s="9" t="s">
        <v>28</v>
      </c>
      <c r="BH20" s="9" t="s">
        <v>28</v>
      </c>
      <c r="BI20" s="9" t="s">
        <v>28</v>
      </c>
      <c r="BJ20" s="9" t="s">
        <v>28</v>
      </c>
      <c r="BK20" s="9" t="s">
        <v>28</v>
      </c>
      <c r="BL20" s="9" t="s">
        <v>28</v>
      </c>
      <c r="BM20" s="9" t="s">
        <v>28</v>
      </c>
      <c r="BN20" s="9" t="s">
        <v>59</v>
      </c>
      <c r="BO20" s="9" t="s">
        <v>59</v>
      </c>
      <c r="BP20" s="9" t="s">
        <v>28</v>
      </c>
      <c r="BQ20" s="9" t="s">
        <v>28</v>
      </c>
      <c r="BR20" s="9" t="s">
        <v>28</v>
      </c>
      <c r="BS20" s="9" t="s">
        <v>28</v>
      </c>
      <c r="BT20" s="9" t="s">
        <v>28</v>
      </c>
      <c r="BU20" s="9" t="s">
        <v>28</v>
      </c>
      <c r="BV20" s="9" t="s">
        <v>28</v>
      </c>
      <c r="BW20" s="9" t="s">
        <v>28</v>
      </c>
      <c r="BX20" s="9" t="s">
        <v>28</v>
      </c>
      <c r="BY20" s="9" t="s">
        <v>28</v>
      </c>
      <c r="BZ20" s="9" t="s">
        <v>28</v>
      </c>
      <c r="CA20" s="9" t="s">
        <v>28</v>
      </c>
      <c r="CB20" s="9" t="s">
        <v>28</v>
      </c>
      <c r="CC20" s="9" t="s">
        <v>28</v>
      </c>
      <c r="CD20" s="9" t="s">
        <v>28</v>
      </c>
      <c r="CE20" s="9" t="s">
        <v>28</v>
      </c>
      <c r="CF20" s="9" t="s">
        <v>28</v>
      </c>
      <c r="CG20" s="9" t="s">
        <v>28</v>
      </c>
      <c r="CH20" s="9" t="s">
        <v>28</v>
      </c>
      <c r="CI20" s="9" t="s">
        <v>28</v>
      </c>
      <c r="CJ20" s="9" t="s">
        <v>28</v>
      </c>
      <c r="CK20" s="9" t="s">
        <v>28</v>
      </c>
      <c r="CL20" s="9" t="s">
        <v>28</v>
      </c>
      <c r="CM20" s="9" t="s">
        <v>28</v>
      </c>
      <c r="CN20" s="9" t="s">
        <v>59</v>
      </c>
      <c r="CO20" s="9" t="s">
        <v>28</v>
      </c>
      <c r="CP20" s="9" t="s">
        <v>28</v>
      </c>
      <c r="CQ20" s="9" t="s">
        <v>28</v>
      </c>
      <c r="CR20" s="9" t="s">
        <v>28</v>
      </c>
      <c r="CS20" s="9" t="s">
        <v>28</v>
      </c>
      <c r="CT20" s="9" t="s">
        <v>28</v>
      </c>
      <c r="CU20" s="9" t="s">
        <v>28</v>
      </c>
      <c r="CV20" s="9" t="s">
        <v>28</v>
      </c>
      <c r="CW20" s="9" t="s">
        <v>28</v>
      </c>
      <c r="CX20" s="9" t="s">
        <v>28</v>
      </c>
      <c r="CY20" s="9" t="s">
        <v>28</v>
      </c>
      <c r="CZ20" s="9" t="s">
        <v>28</v>
      </c>
      <c r="DA20" s="9" t="s">
        <v>28</v>
      </c>
      <c r="DB20" s="9" t="s">
        <v>28</v>
      </c>
      <c r="DC20" s="9" t="s">
        <v>28</v>
      </c>
      <c r="DD20" s="9" t="s">
        <v>28</v>
      </c>
      <c r="DE20" s="9" t="s">
        <v>28</v>
      </c>
      <c r="DF20" s="9" t="s">
        <v>28</v>
      </c>
      <c r="DG20" s="9" t="s">
        <v>28</v>
      </c>
      <c r="DH20" s="9" t="s">
        <v>28</v>
      </c>
      <c r="DI20" s="9" t="s">
        <v>28</v>
      </c>
      <c r="DJ20" s="9" t="s">
        <v>28</v>
      </c>
      <c r="DK20" s="9" t="s">
        <v>59</v>
      </c>
      <c r="DL20" s="9" t="s">
        <v>28</v>
      </c>
      <c r="DM20" s="9" t="s">
        <v>28</v>
      </c>
      <c r="DN20" s="9" t="s">
        <v>28</v>
      </c>
      <c r="DO20" s="9" t="s">
        <v>28</v>
      </c>
      <c r="DP20" s="9" t="s">
        <v>28</v>
      </c>
      <c r="DQ20" s="9" t="s">
        <v>28</v>
      </c>
      <c r="DR20" s="9" t="s">
        <v>28</v>
      </c>
    </row>
    <row r="21" spans="1:122" ht="12.75">
      <c r="A21" s="3" t="s">
        <v>38</v>
      </c>
      <c r="B21" s="9" t="s">
        <v>28</v>
      </c>
      <c r="C21" s="9" t="s">
        <v>59</v>
      </c>
      <c r="D21" s="9" t="s">
        <v>59</v>
      </c>
      <c r="E21" s="9" t="s">
        <v>59</v>
      </c>
      <c r="F21" s="9" t="s">
        <v>59</v>
      </c>
      <c r="G21" s="9" t="s">
        <v>59</v>
      </c>
      <c r="H21" s="9" t="s">
        <v>59</v>
      </c>
      <c r="I21" s="9" t="s">
        <v>59</v>
      </c>
      <c r="J21" s="9" t="s">
        <v>59</v>
      </c>
      <c r="K21" s="9" t="s">
        <v>59</v>
      </c>
      <c r="L21" s="9" t="s">
        <v>59</v>
      </c>
      <c r="M21" s="9" t="s">
        <v>28</v>
      </c>
      <c r="N21" s="9" t="s">
        <v>28</v>
      </c>
      <c r="O21" s="9" t="s">
        <v>28</v>
      </c>
      <c r="P21" s="9" t="s">
        <v>28</v>
      </c>
      <c r="Q21" s="9" t="s">
        <v>28</v>
      </c>
      <c r="R21" s="9" t="s">
        <v>28</v>
      </c>
      <c r="S21" s="9" t="s">
        <v>28</v>
      </c>
      <c r="T21" s="9" t="s">
        <v>28</v>
      </c>
      <c r="U21" s="9" t="s">
        <v>28</v>
      </c>
      <c r="V21" s="9" t="s">
        <v>28</v>
      </c>
      <c r="W21" s="9" t="s">
        <v>28</v>
      </c>
      <c r="X21" s="9" t="s">
        <v>28</v>
      </c>
      <c r="Y21" s="9" t="s">
        <v>28</v>
      </c>
      <c r="Z21" s="9" t="s">
        <v>28</v>
      </c>
      <c r="AA21" s="9" t="s">
        <v>28</v>
      </c>
      <c r="AB21" s="9" t="s">
        <v>28</v>
      </c>
      <c r="AC21" s="9" t="s">
        <v>28</v>
      </c>
      <c r="AD21" s="9" t="s">
        <v>28</v>
      </c>
      <c r="AE21" s="9" t="s">
        <v>28</v>
      </c>
      <c r="AF21" s="9" t="s">
        <v>59</v>
      </c>
      <c r="AG21" s="9" t="s">
        <v>59</v>
      </c>
      <c r="AH21" s="9" t="s">
        <v>59</v>
      </c>
      <c r="AI21" s="9" t="s">
        <v>59</v>
      </c>
      <c r="AJ21" s="9" t="s">
        <v>59</v>
      </c>
      <c r="AK21" s="9" t="s">
        <v>59</v>
      </c>
      <c r="AL21" s="9" t="s">
        <v>59</v>
      </c>
      <c r="AM21" s="9" t="s">
        <v>59</v>
      </c>
      <c r="AN21" s="9" t="s">
        <v>28</v>
      </c>
      <c r="AO21" s="9" t="s">
        <v>28</v>
      </c>
      <c r="AP21" s="9" t="s">
        <v>28</v>
      </c>
      <c r="AQ21" s="9" t="s">
        <v>28</v>
      </c>
      <c r="AR21" s="9" t="s">
        <v>28</v>
      </c>
      <c r="AS21" s="9" t="s">
        <v>59</v>
      </c>
      <c r="AT21" s="9" t="s">
        <v>59</v>
      </c>
      <c r="AU21" s="9" t="s">
        <v>59</v>
      </c>
      <c r="AV21" s="9" t="s">
        <v>59</v>
      </c>
      <c r="AW21" s="9" t="s">
        <v>59</v>
      </c>
      <c r="AX21" s="9" t="s">
        <v>59</v>
      </c>
      <c r="AY21" s="9" t="s">
        <v>59</v>
      </c>
      <c r="AZ21" s="9" t="s">
        <v>28</v>
      </c>
      <c r="BA21" s="9" t="s">
        <v>28</v>
      </c>
      <c r="BB21" s="9" t="s">
        <v>28</v>
      </c>
      <c r="BC21" s="9" t="s">
        <v>28</v>
      </c>
      <c r="BD21" s="9" t="s">
        <v>28</v>
      </c>
      <c r="BE21" s="9" t="s">
        <v>28</v>
      </c>
      <c r="BF21" s="9" t="s">
        <v>28</v>
      </c>
      <c r="BG21" s="9" t="s">
        <v>28</v>
      </c>
      <c r="BH21" s="9" t="s">
        <v>28</v>
      </c>
      <c r="BI21" s="9" t="s">
        <v>28</v>
      </c>
      <c r="BJ21" s="9" t="s">
        <v>28</v>
      </c>
      <c r="BK21" s="9" t="s">
        <v>28</v>
      </c>
      <c r="BL21" s="9" t="s">
        <v>28</v>
      </c>
      <c r="BM21" s="9" t="s">
        <v>28</v>
      </c>
      <c r="BN21" s="9" t="s">
        <v>59</v>
      </c>
      <c r="BO21" s="9" t="s">
        <v>59</v>
      </c>
      <c r="BP21" s="9" t="s">
        <v>28</v>
      </c>
      <c r="BQ21" s="9" t="s">
        <v>28</v>
      </c>
      <c r="BR21" s="9" t="s">
        <v>28</v>
      </c>
      <c r="BS21" s="9" t="s">
        <v>28</v>
      </c>
      <c r="BT21" s="9" t="s">
        <v>28</v>
      </c>
      <c r="BU21" s="9" t="s">
        <v>28</v>
      </c>
      <c r="BV21" s="9" t="s">
        <v>28</v>
      </c>
      <c r="BW21" s="9" t="s">
        <v>28</v>
      </c>
      <c r="BX21" s="9" t="s">
        <v>28</v>
      </c>
      <c r="BY21" s="9" t="s">
        <v>28</v>
      </c>
      <c r="BZ21" s="9" t="s">
        <v>28</v>
      </c>
      <c r="CA21" s="9" t="s">
        <v>59</v>
      </c>
      <c r="CB21" s="9" t="s">
        <v>59</v>
      </c>
      <c r="CC21" s="9" t="s">
        <v>59</v>
      </c>
      <c r="CD21" s="9" t="s">
        <v>59</v>
      </c>
      <c r="CE21" s="9" t="s">
        <v>28</v>
      </c>
      <c r="CF21" s="9" t="s">
        <v>28</v>
      </c>
      <c r="CG21" s="9" t="s">
        <v>28</v>
      </c>
      <c r="CH21" s="9" t="s">
        <v>28</v>
      </c>
      <c r="CI21" s="9" t="s">
        <v>28</v>
      </c>
      <c r="CJ21" s="9" t="s">
        <v>28</v>
      </c>
      <c r="CK21" s="9" t="s">
        <v>59</v>
      </c>
      <c r="CL21" s="9" t="s">
        <v>59</v>
      </c>
      <c r="CM21" s="9" t="s">
        <v>28</v>
      </c>
      <c r="CN21" s="9" t="s">
        <v>28</v>
      </c>
      <c r="CO21" s="9" t="s">
        <v>28</v>
      </c>
      <c r="CP21" s="9" t="s">
        <v>28</v>
      </c>
      <c r="CQ21" s="9" t="s">
        <v>28</v>
      </c>
      <c r="CR21" s="9" t="s">
        <v>28</v>
      </c>
      <c r="CS21" s="9" t="s">
        <v>28</v>
      </c>
      <c r="CT21" s="9" t="s">
        <v>28</v>
      </c>
      <c r="CU21" s="9" t="s">
        <v>28</v>
      </c>
      <c r="CV21" s="9" t="s">
        <v>28</v>
      </c>
      <c r="CW21" s="9" t="s">
        <v>28</v>
      </c>
      <c r="CX21" s="9" t="s">
        <v>59</v>
      </c>
      <c r="CY21" s="9" t="s">
        <v>59</v>
      </c>
      <c r="CZ21" s="9" t="s">
        <v>59</v>
      </c>
      <c r="DA21" s="9" t="s">
        <v>59</v>
      </c>
      <c r="DB21" s="9" t="s">
        <v>59</v>
      </c>
      <c r="DC21" s="9" t="s">
        <v>28</v>
      </c>
      <c r="DD21" s="9" t="s">
        <v>28</v>
      </c>
      <c r="DE21" s="9" t="s">
        <v>28</v>
      </c>
      <c r="DF21" s="9" t="s">
        <v>28</v>
      </c>
      <c r="DG21" s="9" t="s">
        <v>28</v>
      </c>
      <c r="DH21" s="9" t="s">
        <v>28</v>
      </c>
      <c r="DI21" s="9" t="s">
        <v>28</v>
      </c>
      <c r="DJ21" s="9" t="s">
        <v>28</v>
      </c>
      <c r="DK21" s="9" t="s">
        <v>59</v>
      </c>
      <c r="DL21" s="9" t="s">
        <v>28</v>
      </c>
      <c r="DM21" s="9" t="s">
        <v>28</v>
      </c>
      <c r="DN21" s="9" t="s">
        <v>28</v>
      </c>
      <c r="DO21" s="9" t="s">
        <v>28</v>
      </c>
      <c r="DP21" s="9" t="s">
        <v>28</v>
      </c>
      <c r="DQ21" s="9" t="s">
        <v>28</v>
      </c>
      <c r="DR21" s="9" t="s">
        <v>28</v>
      </c>
    </row>
    <row r="22" spans="1:122" ht="12.75">
      <c r="A22" s="3" t="s">
        <v>39</v>
      </c>
      <c r="B22" s="9" t="s">
        <v>28</v>
      </c>
      <c r="C22" s="9" t="s">
        <v>28</v>
      </c>
      <c r="D22" s="9" t="s">
        <v>28</v>
      </c>
      <c r="E22" s="9" t="s">
        <v>28</v>
      </c>
      <c r="F22" s="9" t="s">
        <v>28</v>
      </c>
      <c r="G22" s="9" t="s">
        <v>28</v>
      </c>
      <c r="H22" s="9" t="s">
        <v>28</v>
      </c>
      <c r="I22" s="9" t="s">
        <v>28</v>
      </c>
      <c r="J22" s="9" t="s">
        <v>28</v>
      </c>
      <c r="K22" s="9" t="s">
        <v>28</v>
      </c>
      <c r="L22" s="9" t="s">
        <v>28</v>
      </c>
      <c r="M22" s="9" t="s">
        <v>28</v>
      </c>
      <c r="N22" s="9" t="s">
        <v>28</v>
      </c>
      <c r="O22" s="9" t="s">
        <v>28</v>
      </c>
      <c r="P22" s="9" t="s">
        <v>28</v>
      </c>
      <c r="Q22" s="9" t="s">
        <v>28</v>
      </c>
      <c r="R22" s="9" t="s">
        <v>28</v>
      </c>
      <c r="S22" s="9" t="s">
        <v>28</v>
      </c>
      <c r="T22" s="9" t="s">
        <v>28</v>
      </c>
      <c r="U22" s="9" t="s">
        <v>28</v>
      </c>
      <c r="V22" s="9" t="s">
        <v>28</v>
      </c>
      <c r="W22" s="9" t="s">
        <v>28</v>
      </c>
      <c r="X22" s="9" t="s">
        <v>28</v>
      </c>
      <c r="Y22" s="9" t="s">
        <v>28</v>
      </c>
      <c r="Z22" s="9" t="s">
        <v>28</v>
      </c>
      <c r="AA22" s="9" t="s">
        <v>28</v>
      </c>
      <c r="AB22" s="9" t="s">
        <v>28</v>
      </c>
      <c r="AC22" s="9" t="s">
        <v>28</v>
      </c>
      <c r="AD22" s="9" t="s">
        <v>28</v>
      </c>
      <c r="AE22" s="9" t="s">
        <v>28</v>
      </c>
      <c r="AF22" s="9" t="s">
        <v>28</v>
      </c>
      <c r="AG22" s="9" t="s">
        <v>28</v>
      </c>
      <c r="AH22" s="9" t="s">
        <v>28</v>
      </c>
      <c r="AI22" s="9" t="s">
        <v>28</v>
      </c>
      <c r="AJ22" s="9" t="s">
        <v>28</v>
      </c>
      <c r="AK22" s="9" t="s">
        <v>28</v>
      </c>
      <c r="AL22" s="9" t="s">
        <v>28</v>
      </c>
      <c r="AM22" s="9" t="s">
        <v>59</v>
      </c>
      <c r="AN22" s="9" t="s">
        <v>28</v>
      </c>
      <c r="AO22" s="9" t="s">
        <v>28</v>
      </c>
      <c r="AP22" s="9" t="s">
        <v>28</v>
      </c>
      <c r="AQ22" s="9" t="s">
        <v>28</v>
      </c>
      <c r="AR22" s="9" t="s">
        <v>28</v>
      </c>
      <c r="AS22" s="9" t="s">
        <v>59</v>
      </c>
      <c r="AT22" s="9" t="s">
        <v>59</v>
      </c>
      <c r="AU22" s="9" t="s">
        <v>59</v>
      </c>
      <c r="AV22" s="9" t="s">
        <v>59</v>
      </c>
      <c r="AW22" s="9" t="s">
        <v>59</v>
      </c>
      <c r="AX22" s="9" t="s">
        <v>59</v>
      </c>
      <c r="AY22" s="9" t="s">
        <v>59</v>
      </c>
      <c r="AZ22" s="9" t="s">
        <v>28</v>
      </c>
      <c r="BA22" s="9" t="s">
        <v>28</v>
      </c>
      <c r="BB22" s="9" t="s">
        <v>28</v>
      </c>
      <c r="BC22" s="9" t="s">
        <v>28</v>
      </c>
      <c r="BD22" s="9" t="s">
        <v>28</v>
      </c>
      <c r="BE22" s="9" t="s">
        <v>28</v>
      </c>
      <c r="BF22" s="9" t="s">
        <v>28</v>
      </c>
      <c r="BG22" s="9" t="s">
        <v>28</v>
      </c>
      <c r="BH22" s="9" t="s">
        <v>28</v>
      </c>
      <c r="BI22" s="9" t="s">
        <v>28</v>
      </c>
      <c r="BJ22" s="9" t="s">
        <v>28</v>
      </c>
      <c r="BK22" s="9" t="s">
        <v>59</v>
      </c>
      <c r="BL22" s="9" t="s">
        <v>28</v>
      </c>
      <c r="BM22" s="9" t="s">
        <v>28</v>
      </c>
      <c r="BN22" s="9" t="s">
        <v>28</v>
      </c>
      <c r="BO22" s="9" t="s">
        <v>28</v>
      </c>
      <c r="BP22" s="9" t="s">
        <v>28</v>
      </c>
      <c r="BQ22" s="9" t="s">
        <v>28</v>
      </c>
      <c r="BR22" s="9" t="s">
        <v>28</v>
      </c>
      <c r="BS22" s="9" t="s">
        <v>28</v>
      </c>
      <c r="BT22" s="9" t="s">
        <v>28</v>
      </c>
      <c r="BU22" s="9" t="s">
        <v>28</v>
      </c>
      <c r="BV22" s="9" t="s">
        <v>28</v>
      </c>
      <c r="BW22" s="9" t="s">
        <v>28</v>
      </c>
      <c r="BX22" s="9" t="s">
        <v>28</v>
      </c>
      <c r="BY22" s="9" t="s">
        <v>28</v>
      </c>
      <c r="BZ22" s="9" t="s">
        <v>28</v>
      </c>
      <c r="CA22" s="9" t="s">
        <v>28</v>
      </c>
      <c r="CB22" s="9" t="s">
        <v>28</v>
      </c>
      <c r="CC22" s="9" t="s">
        <v>28</v>
      </c>
      <c r="CD22" s="9" t="s">
        <v>28</v>
      </c>
      <c r="CE22" s="9" t="s">
        <v>28</v>
      </c>
      <c r="CF22" s="9" t="s">
        <v>28</v>
      </c>
      <c r="CG22" s="9" t="s">
        <v>28</v>
      </c>
      <c r="CH22" s="9" t="s">
        <v>28</v>
      </c>
      <c r="CI22" s="9" t="s">
        <v>28</v>
      </c>
      <c r="CJ22" s="9" t="s">
        <v>28</v>
      </c>
      <c r="CK22" s="9" t="s">
        <v>28</v>
      </c>
      <c r="CL22" s="9" t="s">
        <v>28</v>
      </c>
      <c r="CM22" s="9" t="s">
        <v>28</v>
      </c>
      <c r="CN22" s="9" t="s">
        <v>59</v>
      </c>
      <c r="CO22" s="9" t="s">
        <v>28</v>
      </c>
      <c r="CP22" s="9" t="s">
        <v>28</v>
      </c>
      <c r="CQ22" s="9" t="s">
        <v>28</v>
      </c>
      <c r="CR22" s="9" t="s">
        <v>28</v>
      </c>
      <c r="CS22" s="9" t="s">
        <v>28</v>
      </c>
      <c r="CT22" s="9" t="s">
        <v>28</v>
      </c>
      <c r="CU22" s="9" t="s">
        <v>28</v>
      </c>
      <c r="CV22" s="9" t="s">
        <v>28</v>
      </c>
      <c r="CW22" s="9" t="s">
        <v>28</v>
      </c>
      <c r="CX22" s="9" t="s">
        <v>28</v>
      </c>
      <c r="CY22" s="9" t="s">
        <v>28</v>
      </c>
      <c r="CZ22" s="9" t="s">
        <v>28</v>
      </c>
      <c r="DA22" s="9" t="s">
        <v>28</v>
      </c>
      <c r="DB22" s="9" t="s">
        <v>28</v>
      </c>
      <c r="DC22" s="9" t="s">
        <v>28</v>
      </c>
      <c r="DD22" s="9" t="s">
        <v>28</v>
      </c>
      <c r="DE22" s="9" t="s">
        <v>28</v>
      </c>
      <c r="DF22" s="9" t="s">
        <v>28</v>
      </c>
      <c r="DG22" s="9" t="s">
        <v>28</v>
      </c>
      <c r="DH22" s="9" t="s">
        <v>28</v>
      </c>
      <c r="DI22" s="9" t="s">
        <v>28</v>
      </c>
      <c r="DJ22" s="9" t="s">
        <v>28</v>
      </c>
      <c r="DK22" s="9" t="s">
        <v>59</v>
      </c>
      <c r="DL22" s="9" t="s">
        <v>28</v>
      </c>
      <c r="DM22" s="9" t="s">
        <v>28</v>
      </c>
      <c r="DN22" s="9" t="s">
        <v>28</v>
      </c>
      <c r="DO22" s="9" t="s">
        <v>28</v>
      </c>
      <c r="DP22" s="9" t="s">
        <v>28</v>
      </c>
      <c r="DQ22" s="9" t="s">
        <v>28</v>
      </c>
      <c r="DR22" s="9" t="s">
        <v>28</v>
      </c>
    </row>
    <row r="23" spans="1:122" ht="12.75">
      <c r="A23" s="3" t="s">
        <v>64</v>
      </c>
      <c r="B23" s="9" t="s">
        <v>28</v>
      </c>
      <c r="C23" s="9" t="s">
        <v>28</v>
      </c>
      <c r="D23" s="9" t="s">
        <v>59</v>
      </c>
      <c r="E23" s="9" t="s">
        <v>59</v>
      </c>
      <c r="F23" s="9" t="s">
        <v>59</v>
      </c>
      <c r="G23" s="9" t="s">
        <v>59</v>
      </c>
      <c r="H23" s="9" t="s">
        <v>59</v>
      </c>
      <c r="I23" s="9" t="s">
        <v>59</v>
      </c>
      <c r="J23" s="9" t="s">
        <v>59</v>
      </c>
      <c r="K23" s="9" t="s">
        <v>59</v>
      </c>
      <c r="L23" s="9" t="s">
        <v>59</v>
      </c>
      <c r="M23" s="9" t="s">
        <v>28</v>
      </c>
      <c r="N23" s="9" t="s">
        <v>28</v>
      </c>
      <c r="O23" s="9" t="s">
        <v>28</v>
      </c>
      <c r="P23" s="9" t="s">
        <v>28</v>
      </c>
      <c r="Q23" s="9" t="s">
        <v>28</v>
      </c>
      <c r="R23" s="9" t="s">
        <v>28</v>
      </c>
      <c r="S23" s="9" t="s">
        <v>28</v>
      </c>
      <c r="T23" s="9" t="s">
        <v>28</v>
      </c>
      <c r="U23" s="9" t="s">
        <v>28</v>
      </c>
      <c r="V23" s="9" t="s">
        <v>28</v>
      </c>
      <c r="W23" s="9" t="s">
        <v>28</v>
      </c>
      <c r="X23" s="9" t="s">
        <v>28</v>
      </c>
      <c r="Y23" s="9" t="s">
        <v>28</v>
      </c>
      <c r="Z23" s="9" t="s">
        <v>28</v>
      </c>
      <c r="AA23" s="9" t="s">
        <v>28</v>
      </c>
      <c r="AB23" s="9" t="s">
        <v>28</v>
      </c>
      <c r="AC23" s="9" t="s">
        <v>28</v>
      </c>
      <c r="AD23" s="9" t="s">
        <v>28</v>
      </c>
      <c r="AE23" s="9" t="s">
        <v>28</v>
      </c>
      <c r="AF23" s="9" t="s">
        <v>28</v>
      </c>
      <c r="AG23" s="9" t="s">
        <v>28</v>
      </c>
      <c r="AH23" s="9" t="s">
        <v>28</v>
      </c>
      <c r="AI23" s="9" t="s">
        <v>28</v>
      </c>
      <c r="AJ23" s="9" t="s">
        <v>28</v>
      </c>
      <c r="AK23" s="9" t="s">
        <v>28</v>
      </c>
      <c r="AL23" s="9" t="s">
        <v>28</v>
      </c>
      <c r="AM23" s="9" t="s">
        <v>28</v>
      </c>
      <c r="AN23" s="9" t="s">
        <v>28</v>
      </c>
      <c r="AO23" s="9" t="s">
        <v>28</v>
      </c>
      <c r="AP23" s="9" t="s">
        <v>28</v>
      </c>
      <c r="AQ23" s="9" t="s">
        <v>28</v>
      </c>
      <c r="AR23" s="9" t="s">
        <v>28</v>
      </c>
      <c r="AS23" s="9" t="s">
        <v>59</v>
      </c>
      <c r="AT23" s="9" t="s">
        <v>59</v>
      </c>
      <c r="AU23" s="9" t="s">
        <v>59</v>
      </c>
      <c r="AV23" s="9" t="s">
        <v>59</v>
      </c>
      <c r="AW23" s="9" t="s">
        <v>59</v>
      </c>
      <c r="AX23" s="9" t="s">
        <v>59</v>
      </c>
      <c r="AY23" s="9" t="s">
        <v>59</v>
      </c>
      <c r="AZ23" s="9" t="s">
        <v>28</v>
      </c>
      <c r="BA23" s="9" t="s">
        <v>28</v>
      </c>
      <c r="BB23" s="9" t="s">
        <v>28</v>
      </c>
      <c r="BC23" s="9" t="s">
        <v>28</v>
      </c>
      <c r="BD23" s="9" t="s">
        <v>28</v>
      </c>
      <c r="BE23" s="9" t="s">
        <v>28</v>
      </c>
      <c r="BF23" s="9" t="s">
        <v>28</v>
      </c>
      <c r="BG23" s="9" t="s">
        <v>28</v>
      </c>
      <c r="BH23" s="9" t="s">
        <v>28</v>
      </c>
      <c r="BI23" s="9" t="s">
        <v>28</v>
      </c>
      <c r="BJ23" s="9" t="s">
        <v>28</v>
      </c>
      <c r="BK23" s="9" t="s">
        <v>28</v>
      </c>
      <c r="BL23" s="9" t="s">
        <v>28</v>
      </c>
      <c r="BM23" s="9" t="s">
        <v>28</v>
      </c>
      <c r="BN23" s="9" t="s">
        <v>28</v>
      </c>
      <c r="BO23" s="9" t="s">
        <v>28</v>
      </c>
      <c r="BP23" s="9" t="s">
        <v>28</v>
      </c>
      <c r="BQ23" s="9" t="s">
        <v>28</v>
      </c>
      <c r="BR23" s="9" t="s">
        <v>28</v>
      </c>
      <c r="BS23" s="9" t="s">
        <v>28</v>
      </c>
      <c r="BT23" s="9" t="s">
        <v>28</v>
      </c>
      <c r="BU23" s="9" t="s">
        <v>28</v>
      </c>
      <c r="BV23" s="9" t="s">
        <v>28</v>
      </c>
      <c r="BW23" s="9" t="s">
        <v>28</v>
      </c>
      <c r="BX23" s="9" t="s">
        <v>28</v>
      </c>
      <c r="BY23" s="9" t="s">
        <v>28</v>
      </c>
      <c r="BZ23" s="9" t="s">
        <v>28</v>
      </c>
      <c r="CA23" s="9" t="s">
        <v>28</v>
      </c>
      <c r="CB23" s="9" t="s">
        <v>28</v>
      </c>
      <c r="CC23" s="9" t="s">
        <v>28</v>
      </c>
      <c r="CD23" s="9" t="s">
        <v>28</v>
      </c>
      <c r="CE23" s="9" t="s">
        <v>28</v>
      </c>
      <c r="CF23" s="9" t="s">
        <v>28</v>
      </c>
      <c r="CG23" s="9" t="s">
        <v>28</v>
      </c>
      <c r="CH23" s="9" t="s">
        <v>28</v>
      </c>
      <c r="CI23" s="9" t="s">
        <v>28</v>
      </c>
      <c r="CJ23" s="9" t="s">
        <v>28</v>
      </c>
      <c r="CK23" s="9" t="s">
        <v>28</v>
      </c>
      <c r="CL23" s="9" t="s">
        <v>28</v>
      </c>
      <c r="CM23" s="9" t="s">
        <v>28</v>
      </c>
      <c r="CN23" s="9" t="s">
        <v>59</v>
      </c>
      <c r="CO23" s="9" t="s">
        <v>28</v>
      </c>
      <c r="CP23" s="9" t="s">
        <v>28</v>
      </c>
      <c r="CQ23" s="9" t="s">
        <v>28</v>
      </c>
      <c r="CR23" s="9" t="s">
        <v>28</v>
      </c>
      <c r="CS23" s="9" t="s">
        <v>28</v>
      </c>
      <c r="CT23" s="9" t="s">
        <v>28</v>
      </c>
      <c r="CU23" s="9" t="s">
        <v>28</v>
      </c>
      <c r="CV23" s="9" t="s">
        <v>28</v>
      </c>
      <c r="CW23" s="9" t="s">
        <v>28</v>
      </c>
      <c r="CX23" s="9" t="s">
        <v>28</v>
      </c>
      <c r="CY23" s="9" t="s">
        <v>28</v>
      </c>
      <c r="CZ23" s="9" t="s">
        <v>28</v>
      </c>
      <c r="DA23" s="9" t="s">
        <v>28</v>
      </c>
      <c r="DB23" s="9" t="s">
        <v>28</v>
      </c>
      <c r="DC23" s="9" t="s">
        <v>28</v>
      </c>
      <c r="DD23" s="9" t="s">
        <v>28</v>
      </c>
      <c r="DE23" s="9" t="s">
        <v>28</v>
      </c>
      <c r="DF23" s="9" t="s">
        <v>28</v>
      </c>
      <c r="DG23" s="9" t="s">
        <v>28</v>
      </c>
      <c r="DH23" s="9" t="s">
        <v>28</v>
      </c>
      <c r="DI23" s="9" t="s">
        <v>28</v>
      </c>
      <c r="DJ23" s="9" t="s">
        <v>28</v>
      </c>
      <c r="DK23" s="9" t="s">
        <v>59</v>
      </c>
      <c r="DL23" s="9" t="s">
        <v>28</v>
      </c>
      <c r="DM23" s="9" t="s">
        <v>28</v>
      </c>
      <c r="DN23" s="9" t="s">
        <v>28</v>
      </c>
      <c r="DO23" s="9" t="s">
        <v>28</v>
      </c>
      <c r="DP23" s="9" t="s">
        <v>28</v>
      </c>
      <c r="DQ23" s="9" t="s">
        <v>28</v>
      </c>
      <c r="DR23" s="9" t="s">
        <v>28</v>
      </c>
    </row>
    <row r="24" spans="1:122" ht="12.75">
      <c r="A24" s="3" t="s">
        <v>40</v>
      </c>
      <c r="B24" s="9" t="s">
        <v>28</v>
      </c>
      <c r="C24" s="9" t="s">
        <v>28</v>
      </c>
      <c r="D24" s="9" t="s">
        <v>59</v>
      </c>
      <c r="E24" s="9" t="s">
        <v>59</v>
      </c>
      <c r="F24" s="9" t="s">
        <v>59</v>
      </c>
      <c r="G24" s="9" t="s">
        <v>59</v>
      </c>
      <c r="H24" s="9" t="s">
        <v>59</v>
      </c>
      <c r="I24" s="9" t="s">
        <v>59</v>
      </c>
      <c r="J24" s="9" t="s">
        <v>59</v>
      </c>
      <c r="K24" s="9" t="s">
        <v>59</v>
      </c>
      <c r="L24" s="9" t="s">
        <v>59</v>
      </c>
      <c r="M24" s="9" t="s">
        <v>28</v>
      </c>
      <c r="N24" s="9" t="s">
        <v>28</v>
      </c>
      <c r="O24" s="9" t="s">
        <v>28</v>
      </c>
      <c r="P24" s="9" t="s">
        <v>28</v>
      </c>
      <c r="Q24" s="9" t="s">
        <v>28</v>
      </c>
      <c r="R24" s="9" t="s">
        <v>28</v>
      </c>
      <c r="S24" s="9" t="s">
        <v>28</v>
      </c>
      <c r="T24" s="9" t="s">
        <v>28</v>
      </c>
      <c r="U24" s="9" t="s">
        <v>28</v>
      </c>
      <c r="V24" s="9" t="s">
        <v>28</v>
      </c>
      <c r="W24" s="9" t="s">
        <v>28</v>
      </c>
      <c r="X24" s="9" t="s">
        <v>28</v>
      </c>
      <c r="Y24" s="9" t="s">
        <v>28</v>
      </c>
      <c r="Z24" s="9" t="s">
        <v>28</v>
      </c>
      <c r="AA24" s="9" t="s">
        <v>28</v>
      </c>
      <c r="AB24" s="9" t="s">
        <v>28</v>
      </c>
      <c r="AC24" s="9" t="s">
        <v>28</v>
      </c>
      <c r="AD24" s="9" t="s">
        <v>28</v>
      </c>
      <c r="AE24" s="9" t="s">
        <v>28</v>
      </c>
      <c r="AF24" s="9" t="s">
        <v>59</v>
      </c>
      <c r="AG24" s="9" t="s">
        <v>59</v>
      </c>
      <c r="AH24" s="9" t="s">
        <v>59</v>
      </c>
      <c r="AI24" s="9" t="s">
        <v>59</v>
      </c>
      <c r="AJ24" s="9" t="s">
        <v>59</v>
      </c>
      <c r="AK24" s="9" t="s">
        <v>59</v>
      </c>
      <c r="AL24" s="9" t="s">
        <v>59</v>
      </c>
      <c r="AM24" s="9" t="s">
        <v>28</v>
      </c>
      <c r="AN24" s="9" t="s">
        <v>28</v>
      </c>
      <c r="AO24" s="9" t="s">
        <v>28</v>
      </c>
      <c r="AP24" s="9" t="s">
        <v>28</v>
      </c>
      <c r="AQ24" s="9" t="s">
        <v>28</v>
      </c>
      <c r="AR24" s="9" t="s">
        <v>28</v>
      </c>
      <c r="AS24" s="9" t="s">
        <v>59</v>
      </c>
      <c r="AT24" s="9" t="s">
        <v>59</v>
      </c>
      <c r="AU24" s="9" t="s">
        <v>59</v>
      </c>
      <c r="AV24" s="9" t="s">
        <v>59</v>
      </c>
      <c r="AW24" s="9" t="s">
        <v>59</v>
      </c>
      <c r="AX24" s="9" t="s">
        <v>59</v>
      </c>
      <c r="AY24" s="9" t="s">
        <v>59</v>
      </c>
      <c r="AZ24" s="9" t="s">
        <v>28</v>
      </c>
      <c r="BA24" s="9" t="s">
        <v>28</v>
      </c>
      <c r="BB24" s="9" t="s">
        <v>28</v>
      </c>
      <c r="BC24" s="9" t="s">
        <v>28</v>
      </c>
      <c r="BD24" s="9" t="s">
        <v>28</v>
      </c>
      <c r="BE24" s="9" t="s">
        <v>28</v>
      </c>
      <c r="BF24" s="9" t="s">
        <v>28</v>
      </c>
      <c r="BG24" s="9" t="s">
        <v>28</v>
      </c>
      <c r="BH24" s="9" t="s">
        <v>28</v>
      </c>
      <c r="BI24" s="9" t="s">
        <v>28</v>
      </c>
      <c r="BJ24" s="9" t="s">
        <v>28</v>
      </c>
      <c r="BK24" s="9" t="s">
        <v>28</v>
      </c>
      <c r="BL24" s="9" t="s">
        <v>28</v>
      </c>
      <c r="BM24" s="9" t="s">
        <v>28</v>
      </c>
      <c r="BN24" s="9" t="s">
        <v>59</v>
      </c>
      <c r="BO24" s="9" t="s">
        <v>59</v>
      </c>
      <c r="BP24" s="9" t="s">
        <v>59</v>
      </c>
      <c r="BQ24" s="9" t="s">
        <v>59</v>
      </c>
      <c r="BR24" s="9" t="s">
        <v>59</v>
      </c>
      <c r="BS24" s="9" t="s">
        <v>28</v>
      </c>
      <c r="BT24" s="9" t="s">
        <v>28</v>
      </c>
      <c r="BU24" s="9" t="s">
        <v>28</v>
      </c>
      <c r="BV24" s="9" t="s">
        <v>28</v>
      </c>
      <c r="BW24" s="9" t="s">
        <v>28</v>
      </c>
      <c r="BX24" s="9" t="s">
        <v>28</v>
      </c>
      <c r="BY24" s="9" t="s">
        <v>28</v>
      </c>
      <c r="BZ24" s="9" t="s">
        <v>28</v>
      </c>
      <c r="CA24" s="9" t="s">
        <v>59</v>
      </c>
      <c r="CB24" s="9" t="s">
        <v>59</v>
      </c>
      <c r="CC24" s="9" t="s">
        <v>59</v>
      </c>
      <c r="CD24" s="9" t="s">
        <v>28</v>
      </c>
      <c r="CE24" s="9" t="s">
        <v>28</v>
      </c>
      <c r="CF24" s="9" t="s">
        <v>28</v>
      </c>
      <c r="CG24" s="9" t="s">
        <v>28</v>
      </c>
      <c r="CH24" s="9" t="s">
        <v>28</v>
      </c>
      <c r="CI24" s="9" t="s">
        <v>28</v>
      </c>
      <c r="CJ24" s="9" t="s">
        <v>28</v>
      </c>
      <c r="CK24" s="9" t="s">
        <v>59</v>
      </c>
      <c r="CL24" s="9" t="s">
        <v>59</v>
      </c>
      <c r="CM24" s="9" t="s">
        <v>28</v>
      </c>
      <c r="CN24" s="9" t="s">
        <v>59</v>
      </c>
      <c r="CO24" s="9" t="s">
        <v>28</v>
      </c>
      <c r="CP24" s="9" t="s">
        <v>28</v>
      </c>
      <c r="CQ24" s="9" t="s">
        <v>28</v>
      </c>
      <c r="CR24" s="9" t="s">
        <v>28</v>
      </c>
      <c r="CS24" s="9" t="s">
        <v>28</v>
      </c>
      <c r="CT24" s="9" t="s">
        <v>28</v>
      </c>
      <c r="CU24" s="9" t="s">
        <v>28</v>
      </c>
      <c r="CV24" s="9" t="s">
        <v>28</v>
      </c>
      <c r="CW24" s="9" t="s">
        <v>28</v>
      </c>
      <c r="CX24" s="9" t="s">
        <v>28</v>
      </c>
      <c r="CY24" s="9" t="s">
        <v>28</v>
      </c>
      <c r="CZ24" s="9" t="s">
        <v>28</v>
      </c>
      <c r="DA24" s="9" t="s">
        <v>28</v>
      </c>
      <c r="DB24" s="9" t="s">
        <v>28</v>
      </c>
      <c r="DC24" s="9" t="s">
        <v>28</v>
      </c>
      <c r="DD24" s="9" t="s">
        <v>59</v>
      </c>
      <c r="DE24" s="9" t="s">
        <v>59</v>
      </c>
      <c r="DF24" s="9" t="s">
        <v>59</v>
      </c>
      <c r="DG24" s="9" t="s">
        <v>59</v>
      </c>
      <c r="DH24" s="9" t="s">
        <v>28</v>
      </c>
      <c r="DI24" s="9" t="s">
        <v>28</v>
      </c>
      <c r="DJ24" s="9" t="s">
        <v>28</v>
      </c>
      <c r="DK24" s="9" t="s">
        <v>59</v>
      </c>
      <c r="DL24" s="9" t="s">
        <v>59</v>
      </c>
      <c r="DM24" s="9" t="s">
        <v>28</v>
      </c>
      <c r="DN24" s="9" t="s">
        <v>28</v>
      </c>
      <c r="DO24" s="9" t="s">
        <v>28</v>
      </c>
      <c r="DP24" s="9" t="s">
        <v>28</v>
      </c>
      <c r="DQ24" s="9" t="s">
        <v>28</v>
      </c>
      <c r="DR24" s="9" t="s">
        <v>28</v>
      </c>
    </row>
    <row r="25" spans="1:122" ht="12.75">
      <c r="A25" s="3" t="s">
        <v>77</v>
      </c>
      <c r="B25" s="9" t="s">
        <v>28</v>
      </c>
      <c r="C25" s="9" t="s">
        <v>28</v>
      </c>
      <c r="D25" s="9" t="s">
        <v>28</v>
      </c>
      <c r="E25" s="9" t="s">
        <v>28</v>
      </c>
      <c r="F25" s="9" t="s">
        <v>28</v>
      </c>
      <c r="G25" s="9" t="s">
        <v>28</v>
      </c>
      <c r="H25" s="9" t="s">
        <v>28</v>
      </c>
      <c r="I25" s="9" t="s">
        <v>28</v>
      </c>
      <c r="J25" s="9" t="s">
        <v>28</v>
      </c>
      <c r="K25" s="9" t="s">
        <v>28</v>
      </c>
      <c r="L25" s="9" t="s">
        <v>28</v>
      </c>
      <c r="M25" s="9" t="s">
        <v>28</v>
      </c>
      <c r="N25" s="9" t="s">
        <v>28</v>
      </c>
      <c r="O25" s="9" t="s">
        <v>28</v>
      </c>
      <c r="P25" s="9" t="s">
        <v>28</v>
      </c>
      <c r="Q25" s="9" t="s">
        <v>28</v>
      </c>
      <c r="R25" s="9" t="s">
        <v>28</v>
      </c>
      <c r="S25" s="9" t="s">
        <v>28</v>
      </c>
      <c r="T25" s="9" t="s">
        <v>28</v>
      </c>
      <c r="U25" s="9" t="s">
        <v>28</v>
      </c>
      <c r="V25" s="9" t="s">
        <v>28</v>
      </c>
      <c r="W25" s="9" t="s">
        <v>28</v>
      </c>
      <c r="X25" s="9" t="s">
        <v>28</v>
      </c>
      <c r="Y25" s="9" t="s">
        <v>28</v>
      </c>
      <c r="Z25" s="9" t="s">
        <v>28</v>
      </c>
      <c r="AA25" s="9" t="s">
        <v>28</v>
      </c>
      <c r="AB25" s="9" t="s">
        <v>28</v>
      </c>
      <c r="AC25" s="9" t="s">
        <v>28</v>
      </c>
      <c r="AD25" s="9" t="s">
        <v>28</v>
      </c>
      <c r="AE25" s="9" t="s">
        <v>28</v>
      </c>
      <c r="AF25" s="9" t="s">
        <v>28</v>
      </c>
      <c r="AG25" s="9" t="s">
        <v>28</v>
      </c>
      <c r="AH25" s="9" t="s">
        <v>28</v>
      </c>
      <c r="AI25" s="9" t="s">
        <v>28</v>
      </c>
      <c r="AJ25" s="9" t="s">
        <v>59</v>
      </c>
      <c r="AK25" s="9" t="s">
        <v>59</v>
      </c>
      <c r="AL25" s="9" t="s">
        <v>59</v>
      </c>
      <c r="AM25" s="9" t="s">
        <v>28</v>
      </c>
      <c r="AN25" s="9" t="s">
        <v>28</v>
      </c>
      <c r="AO25" s="9" t="s">
        <v>28</v>
      </c>
      <c r="AP25" s="9" t="s">
        <v>28</v>
      </c>
      <c r="AQ25" s="9" t="s">
        <v>28</v>
      </c>
      <c r="AR25" s="9" t="s">
        <v>28</v>
      </c>
      <c r="AS25" s="9" t="s">
        <v>28</v>
      </c>
      <c r="AT25" s="9" t="s">
        <v>28</v>
      </c>
      <c r="AU25" s="9" t="s">
        <v>28</v>
      </c>
      <c r="AV25" s="9" t="s">
        <v>28</v>
      </c>
      <c r="AW25" s="9" t="s">
        <v>28</v>
      </c>
      <c r="AX25" s="9" t="s">
        <v>28</v>
      </c>
      <c r="AY25" s="9" t="s">
        <v>28</v>
      </c>
      <c r="AZ25" s="9" t="s">
        <v>28</v>
      </c>
      <c r="BA25" s="9" t="s">
        <v>28</v>
      </c>
      <c r="BB25" s="9" t="s">
        <v>28</v>
      </c>
      <c r="BC25" s="9" t="s">
        <v>28</v>
      </c>
      <c r="BD25" s="9" t="s">
        <v>28</v>
      </c>
      <c r="BE25" s="9" t="s">
        <v>28</v>
      </c>
      <c r="BF25" s="9" t="s">
        <v>28</v>
      </c>
      <c r="BG25" s="9" t="s">
        <v>28</v>
      </c>
      <c r="BH25" s="9" t="s">
        <v>28</v>
      </c>
      <c r="BI25" s="9" t="s">
        <v>28</v>
      </c>
      <c r="BJ25" s="9" t="s">
        <v>28</v>
      </c>
      <c r="BK25" s="9" t="s">
        <v>28</v>
      </c>
      <c r="BL25" s="9" t="s">
        <v>28</v>
      </c>
      <c r="BM25" s="9" t="s">
        <v>28</v>
      </c>
      <c r="BN25" s="9" t="s">
        <v>28</v>
      </c>
      <c r="BO25" s="9" t="s">
        <v>28</v>
      </c>
      <c r="BP25" s="9" t="s">
        <v>59</v>
      </c>
      <c r="BQ25" s="9" t="s">
        <v>59</v>
      </c>
      <c r="BR25" s="9" t="s">
        <v>59</v>
      </c>
      <c r="BS25" s="9" t="s">
        <v>28</v>
      </c>
      <c r="BT25" s="9" t="s">
        <v>28</v>
      </c>
      <c r="BU25" s="9" t="s">
        <v>28</v>
      </c>
      <c r="BV25" s="9" t="s">
        <v>28</v>
      </c>
      <c r="BW25" s="9" t="s">
        <v>28</v>
      </c>
      <c r="BX25" s="9" t="s">
        <v>28</v>
      </c>
      <c r="BY25" s="9" t="s">
        <v>28</v>
      </c>
      <c r="BZ25" s="9" t="s">
        <v>28</v>
      </c>
      <c r="CA25" s="9" t="s">
        <v>59</v>
      </c>
      <c r="CB25" s="9" t="s">
        <v>28</v>
      </c>
      <c r="CC25" s="9" t="s">
        <v>28</v>
      </c>
      <c r="CD25" s="9" t="s">
        <v>28</v>
      </c>
      <c r="CE25" s="9" t="s">
        <v>28</v>
      </c>
      <c r="CF25" s="9" t="s">
        <v>28</v>
      </c>
      <c r="CG25" s="9" t="s">
        <v>28</v>
      </c>
      <c r="CH25" s="9" t="s">
        <v>28</v>
      </c>
      <c r="CI25" s="9" t="s">
        <v>28</v>
      </c>
      <c r="CJ25" s="9" t="s">
        <v>28</v>
      </c>
      <c r="CK25" s="9" t="s">
        <v>59</v>
      </c>
      <c r="CL25" s="9" t="s">
        <v>28</v>
      </c>
      <c r="CM25" s="9" t="s">
        <v>28</v>
      </c>
      <c r="CN25" s="9" t="s">
        <v>28</v>
      </c>
      <c r="CO25" s="9" t="s">
        <v>28</v>
      </c>
      <c r="CP25" s="9" t="s">
        <v>28</v>
      </c>
      <c r="CQ25" s="9" t="s">
        <v>28</v>
      </c>
      <c r="CR25" s="9" t="s">
        <v>28</v>
      </c>
      <c r="CS25" s="9" t="s">
        <v>28</v>
      </c>
      <c r="CT25" s="9" t="s">
        <v>28</v>
      </c>
      <c r="CU25" s="9" t="s">
        <v>28</v>
      </c>
      <c r="CV25" s="9" t="s">
        <v>28</v>
      </c>
      <c r="CW25" s="9" t="s">
        <v>28</v>
      </c>
      <c r="CX25" s="9" t="s">
        <v>28</v>
      </c>
      <c r="CY25" s="9" t="s">
        <v>28</v>
      </c>
      <c r="CZ25" s="9" t="s">
        <v>28</v>
      </c>
      <c r="DA25" s="9" t="s">
        <v>28</v>
      </c>
      <c r="DB25" s="9" t="s">
        <v>28</v>
      </c>
      <c r="DC25" s="9" t="s">
        <v>28</v>
      </c>
      <c r="DD25" s="9" t="s">
        <v>59</v>
      </c>
      <c r="DE25" s="9" t="s">
        <v>59</v>
      </c>
      <c r="DF25" s="9" t="s">
        <v>59</v>
      </c>
      <c r="DG25" s="9" t="s">
        <v>59</v>
      </c>
      <c r="DH25" s="9" t="s">
        <v>28</v>
      </c>
      <c r="DI25" s="9" t="s">
        <v>28</v>
      </c>
      <c r="DJ25" s="9" t="s">
        <v>28</v>
      </c>
      <c r="DK25" s="9" t="s">
        <v>59</v>
      </c>
      <c r="DL25" s="9" t="s">
        <v>28</v>
      </c>
      <c r="DM25" s="9" t="s">
        <v>28</v>
      </c>
      <c r="DN25" s="9" t="s">
        <v>28</v>
      </c>
      <c r="DO25" s="9" t="s">
        <v>28</v>
      </c>
      <c r="DP25" s="9" t="s">
        <v>28</v>
      </c>
      <c r="DQ25" s="9" t="s">
        <v>28</v>
      </c>
      <c r="DR25" s="9" t="s">
        <v>28</v>
      </c>
    </row>
    <row r="26" spans="1:122" ht="12.75">
      <c r="A26" s="3" t="s">
        <v>41</v>
      </c>
      <c r="B26" s="9" t="s">
        <v>28</v>
      </c>
      <c r="C26" s="9" t="s">
        <v>28</v>
      </c>
      <c r="D26" s="9" t="s">
        <v>59</v>
      </c>
      <c r="E26" s="9" t="s">
        <v>59</v>
      </c>
      <c r="F26" s="9" t="s">
        <v>59</v>
      </c>
      <c r="G26" s="9" t="s">
        <v>59</v>
      </c>
      <c r="H26" s="9" t="s">
        <v>59</v>
      </c>
      <c r="I26" s="9" t="s">
        <v>59</v>
      </c>
      <c r="J26" s="9" t="s">
        <v>59</v>
      </c>
      <c r="K26" s="9" t="s">
        <v>59</v>
      </c>
      <c r="L26" s="9" t="s">
        <v>59</v>
      </c>
      <c r="M26" s="9" t="s">
        <v>28</v>
      </c>
      <c r="N26" s="9" t="s">
        <v>28</v>
      </c>
      <c r="O26" s="9" t="s">
        <v>28</v>
      </c>
      <c r="P26" s="9" t="s">
        <v>28</v>
      </c>
      <c r="Q26" s="9" t="s">
        <v>28</v>
      </c>
      <c r="R26" s="9" t="s">
        <v>28</v>
      </c>
      <c r="S26" s="9" t="s">
        <v>28</v>
      </c>
      <c r="T26" s="9" t="s">
        <v>28</v>
      </c>
      <c r="U26" s="9" t="s">
        <v>28</v>
      </c>
      <c r="V26" s="9" t="s">
        <v>28</v>
      </c>
      <c r="W26" s="9" t="s">
        <v>28</v>
      </c>
      <c r="X26" s="9" t="s">
        <v>28</v>
      </c>
      <c r="Y26" s="9" t="s">
        <v>28</v>
      </c>
      <c r="Z26" s="9" t="s">
        <v>28</v>
      </c>
      <c r="AA26" s="9" t="s">
        <v>28</v>
      </c>
      <c r="AB26" s="9" t="s">
        <v>28</v>
      </c>
      <c r="AC26" s="9" t="s">
        <v>28</v>
      </c>
      <c r="AD26" s="9" t="s">
        <v>28</v>
      </c>
      <c r="AE26" s="9" t="s">
        <v>28</v>
      </c>
      <c r="AF26" s="9" t="s">
        <v>59</v>
      </c>
      <c r="AG26" s="9" t="s">
        <v>59</v>
      </c>
      <c r="AH26" s="9" t="s">
        <v>59</v>
      </c>
      <c r="AI26" s="9" t="s">
        <v>59</v>
      </c>
      <c r="AJ26" s="9" t="s">
        <v>28</v>
      </c>
      <c r="AK26" s="9" t="s">
        <v>28</v>
      </c>
      <c r="AL26" s="9" t="s">
        <v>28</v>
      </c>
      <c r="AM26" s="9" t="s">
        <v>28</v>
      </c>
      <c r="AN26" s="9" t="s">
        <v>28</v>
      </c>
      <c r="AO26" s="9" t="s">
        <v>28</v>
      </c>
      <c r="AP26" s="9" t="s">
        <v>28</v>
      </c>
      <c r="AQ26" s="9" t="s">
        <v>28</v>
      </c>
      <c r="AR26" s="9" t="s">
        <v>28</v>
      </c>
      <c r="AS26" s="9" t="s">
        <v>59</v>
      </c>
      <c r="AT26" s="9" t="s">
        <v>59</v>
      </c>
      <c r="AU26" s="9" t="s">
        <v>59</v>
      </c>
      <c r="AV26" s="9" t="s">
        <v>59</v>
      </c>
      <c r="AW26" s="9" t="s">
        <v>59</v>
      </c>
      <c r="AX26" s="9" t="s">
        <v>59</v>
      </c>
      <c r="AY26" s="9" t="s">
        <v>59</v>
      </c>
      <c r="AZ26" s="9" t="s">
        <v>28</v>
      </c>
      <c r="BA26" s="9" t="s">
        <v>28</v>
      </c>
      <c r="BB26" s="9" t="s">
        <v>28</v>
      </c>
      <c r="BC26" s="9" t="s">
        <v>28</v>
      </c>
      <c r="BD26" s="9" t="s">
        <v>28</v>
      </c>
      <c r="BE26" s="9" t="s">
        <v>28</v>
      </c>
      <c r="BF26" s="9" t="s">
        <v>28</v>
      </c>
      <c r="BG26" s="9" t="s">
        <v>28</v>
      </c>
      <c r="BH26" s="9" t="s">
        <v>28</v>
      </c>
      <c r="BI26" s="9" t="s">
        <v>28</v>
      </c>
      <c r="BJ26" s="9" t="s">
        <v>28</v>
      </c>
      <c r="BK26" s="9" t="s">
        <v>28</v>
      </c>
      <c r="BL26" s="9" t="s">
        <v>28</v>
      </c>
      <c r="BM26" s="9" t="s">
        <v>28</v>
      </c>
      <c r="BN26" s="9" t="s">
        <v>28</v>
      </c>
      <c r="BO26" s="9" t="s">
        <v>28</v>
      </c>
      <c r="BP26" s="9" t="s">
        <v>28</v>
      </c>
      <c r="BQ26" s="9" t="s">
        <v>28</v>
      </c>
      <c r="BR26" s="9" t="s">
        <v>28</v>
      </c>
      <c r="BS26" s="9" t="s">
        <v>28</v>
      </c>
      <c r="BT26" s="9" t="s">
        <v>28</v>
      </c>
      <c r="BU26" s="9" t="s">
        <v>28</v>
      </c>
      <c r="BV26" s="9" t="s">
        <v>28</v>
      </c>
      <c r="BW26" s="9" t="s">
        <v>28</v>
      </c>
      <c r="BX26" s="9" t="s">
        <v>28</v>
      </c>
      <c r="BY26" s="9" t="s">
        <v>28</v>
      </c>
      <c r="BZ26" s="9" t="s">
        <v>28</v>
      </c>
      <c r="CA26" s="9" t="s">
        <v>28</v>
      </c>
      <c r="CB26" s="9" t="s">
        <v>28</v>
      </c>
      <c r="CC26" s="9" t="s">
        <v>28</v>
      </c>
      <c r="CD26" s="9" t="s">
        <v>28</v>
      </c>
      <c r="CE26" s="9" t="s">
        <v>28</v>
      </c>
      <c r="CF26" s="9" t="s">
        <v>28</v>
      </c>
      <c r="CG26" s="9" t="s">
        <v>28</v>
      </c>
      <c r="CH26" s="9" t="s">
        <v>28</v>
      </c>
      <c r="CI26" s="9" t="s">
        <v>28</v>
      </c>
      <c r="CJ26" s="9" t="s">
        <v>28</v>
      </c>
      <c r="CK26" s="9" t="s">
        <v>28</v>
      </c>
      <c r="CL26" s="9" t="s">
        <v>28</v>
      </c>
      <c r="CM26" s="9" t="s">
        <v>28</v>
      </c>
      <c r="CN26" s="9" t="s">
        <v>28</v>
      </c>
      <c r="CO26" s="9" t="s">
        <v>28</v>
      </c>
      <c r="CP26" s="9" t="s">
        <v>28</v>
      </c>
      <c r="CQ26" s="9" t="s">
        <v>28</v>
      </c>
      <c r="CR26" s="9" t="s">
        <v>28</v>
      </c>
      <c r="CS26" s="9" t="s">
        <v>28</v>
      </c>
      <c r="CT26" s="9" t="s">
        <v>28</v>
      </c>
      <c r="CU26" s="9" t="s">
        <v>28</v>
      </c>
      <c r="CV26" s="9" t="s">
        <v>28</v>
      </c>
      <c r="CW26" s="9" t="s">
        <v>28</v>
      </c>
      <c r="CX26" s="9" t="s">
        <v>28</v>
      </c>
      <c r="CY26" s="9" t="s">
        <v>28</v>
      </c>
      <c r="CZ26" s="9" t="s">
        <v>28</v>
      </c>
      <c r="DA26" s="9" t="s">
        <v>28</v>
      </c>
      <c r="DB26" s="9" t="s">
        <v>28</v>
      </c>
      <c r="DC26" s="9" t="s">
        <v>28</v>
      </c>
      <c r="DD26" s="9" t="s">
        <v>28</v>
      </c>
      <c r="DE26" s="9" t="s">
        <v>28</v>
      </c>
      <c r="DF26" s="9" t="s">
        <v>28</v>
      </c>
      <c r="DG26" s="9" t="s">
        <v>28</v>
      </c>
      <c r="DH26" s="9" t="s">
        <v>28</v>
      </c>
      <c r="DI26" s="9" t="s">
        <v>28</v>
      </c>
      <c r="DJ26" s="9" t="s">
        <v>28</v>
      </c>
      <c r="DK26" s="9" t="s">
        <v>28</v>
      </c>
      <c r="DL26" s="9" t="s">
        <v>28</v>
      </c>
      <c r="DM26" s="9" t="s">
        <v>28</v>
      </c>
      <c r="DN26" s="9" t="s">
        <v>28</v>
      </c>
      <c r="DO26" s="9" t="s">
        <v>28</v>
      </c>
      <c r="DP26" s="9" t="s">
        <v>28</v>
      </c>
      <c r="DQ26" s="9" t="s">
        <v>28</v>
      </c>
      <c r="DR26" s="9" t="s">
        <v>28</v>
      </c>
    </row>
    <row r="27" spans="1:122" ht="12.75">
      <c r="A27" s="3" t="s">
        <v>42</v>
      </c>
      <c r="B27" s="9" t="s">
        <v>28</v>
      </c>
      <c r="C27" s="9" t="s">
        <v>28</v>
      </c>
      <c r="D27" s="9" t="s">
        <v>59</v>
      </c>
      <c r="E27" s="9" t="s">
        <v>59</v>
      </c>
      <c r="F27" s="9" t="s">
        <v>59</v>
      </c>
      <c r="G27" s="9" t="s">
        <v>59</v>
      </c>
      <c r="H27" s="9" t="s">
        <v>59</v>
      </c>
      <c r="I27" s="9" t="s">
        <v>59</v>
      </c>
      <c r="J27" s="9" t="s">
        <v>59</v>
      </c>
      <c r="K27" s="9" t="s">
        <v>59</v>
      </c>
      <c r="L27" s="9" t="s">
        <v>59</v>
      </c>
      <c r="M27" s="9" t="s">
        <v>28</v>
      </c>
      <c r="N27" s="9" t="s">
        <v>28</v>
      </c>
      <c r="O27" s="9" t="s">
        <v>28</v>
      </c>
      <c r="P27" s="9" t="s">
        <v>28</v>
      </c>
      <c r="Q27" s="9" t="s">
        <v>28</v>
      </c>
      <c r="R27" s="9" t="s">
        <v>28</v>
      </c>
      <c r="S27" s="9" t="s">
        <v>28</v>
      </c>
      <c r="T27" s="9" t="s">
        <v>28</v>
      </c>
      <c r="U27" s="9" t="s">
        <v>28</v>
      </c>
      <c r="V27" s="9" t="s">
        <v>28</v>
      </c>
      <c r="W27" s="9" t="s">
        <v>28</v>
      </c>
      <c r="X27" s="9" t="s">
        <v>28</v>
      </c>
      <c r="Y27" s="9" t="s">
        <v>28</v>
      </c>
      <c r="Z27" s="9" t="s">
        <v>28</v>
      </c>
      <c r="AA27" s="9" t="s">
        <v>28</v>
      </c>
      <c r="AB27" s="9" t="s">
        <v>28</v>
      </c>
      <c r="AC27" s="9" t="s">
        <v>28</v>
      </c>
      <c r="AD27" s="9" t="s">
        <v>28</v>
      </c>
      <c r="AE27" s="9" t="s">
        <v>28</v>
      </c>
      <c r="AF27" s="9" t="s">
        <v>59</v>
      </c>
      <c r="AG27" s="9" t="s">
        <v>59</v>
      </c>
      <c r="AH27" s="9" t="s">
        <v>59</v>
      </c>
      <c r="AI27" s="9" t="s">
        <v>59</v>
      </c>
      <c r="AJ27" s="9" t="s">
        <v>28</v>
      </c>
      <c r="AK27" s="9" t="s">
        <v>28</v>
      </c>
      <c r="AL27" s="9" t="s">
        <v>28</v>
      </c>
      <c r="AM27" s="9" t="s">
        <v>28</v>
      </c>
      <c r="AN27" s="9" t="s">
        <v>28</v>
      </c>
      <c r="AO27" s="9" t="s">
        <v>28</v>
      </c>
      <c r="AP27" s="9" t="s">
        <v>28</v>
      </c>
      <c r="AQ27" s="9" t="s">
        <v>28</v>
      </c>
      <c r="AR27" s="9" t="s">
        <v>28</v>
      </c>
      <c r="AS27" s="9" t="s">
        <v>59</v>
      </c>
      <c r="AT27" s="9" t="s">
        <v>59</v>
      </c>
      <c r="AU27" s="9" t="s">
        <v>59</v>
      </c>
      <c r="AV27" s="9" t="s">
        <v>59</v>
      </c>
      <c r="AW27" s="9" t="s">
        <v>59</v>
      </c>
      <c r="AX27" s="9" t="s">
        <v>59</v>
      </c>
      <c r="AY27" s="9" t="s">
        <v>59</v>
      </c>
      <c r="AZ27" s="9" t="s">
        <v>28</v>
      </c>
      <c r="BA27" s="9" t="s">
        <v>28</v>
      </c>
      <c r="BB27" s="9" t="s">
        <v>28</v>
      </c>
      <c r="BC27" s="9" t="s">
        <v>28</v>
      </c>
      <c r="BD27" s="9" t="s">
        <v>28</v>
      </c>
      <c r="BE27" s="9" t="s">
        <v>28</v>
      </c>
      <c r="BF27" s="9" t="s">
        <v>28</v>
      </c>
      <c r="BG27" s="9" t="s">
        <v>28</v>
      </c>
      <c r="BH27" s="9" t="s">
        <v>28</v>
      </c>
      <c r="BI27" s="9" t="s">
        <v>28</v>
      </c>
      <c r="BJ27" s="9" t="s">
        <v>28</v>
      </c>
      <c r="BK27" s="9" t="s">
        <v>28</v>
      </c>
      <c r="BL27" s="9" t="s">
        <v>28</v>
      </c>
      <c r="BM27" s="9" t="s">
        <v>28</v>
      </c>
      <c r="BN27" s="9" t="s">
        <v>28</v>
      </c>
      <c r="BO27" s="9" t="s">
        <v>28</v>
      </c>
      <c r="BP27" s="9" t="s">
        <v>28</v>
      </c>
      <c r="BQ27" s="9" t="s">
        <v>28</v>
      </c>
      <c r="BR27" s="9" t="s">
        <v>28</v>
      </c>
      <c r="BS27" s="9" t="s">
        <v>28</v>
      </c>
      <c r="BT27" s="9" t="s">
        <v>28</v>
      </c>
      <c r="BU27" s="9" t="s">
        <v>28</v>
      </c>
      <c r="BV27" s="9" t="s">
        <v>28</v>
      </c>
      <c r="BW27" s="9" t="s">
        <v>28</v>
      </c>
      <c r="BX27" s="9" t="s">
        <v>28</v>
      </c>
      <c r="BY27" s="9" t="s">
        <v>28</v>
      </c>
      <c r="BZ27" s="9" t="s">
        <v>28</v>
      </c>
      <c r="CA27" s="9" t="s">
        <v>28</v>
      </c>
      <c r="CB27" s="9" t="s">
        <v>28</v>
      </c>
      <c r="CC27" s="9" t="s">
        <v>28</v>
      </c>
      <c r="CD27" s="9" t="s">
        <v>28</v>
      </c>
      <c r="CE27" s="9" t="s">
        <v>28</v>
      </c>
      <c r="CF27" s="9" t="s">
        <v>28</v>
      </c>
      <c r="CG27" s="9" t="s">
        <v>28</v>
      </c>
      <c r="CH27" s="9" t="s">
        <v>28</v>
      </c>
      <c r="CI27" s="9" t="s">
        <v>28</v>
      </c>
      <c r="CJ27" s="9" t="s">
        <v>28</v>
      </c>
      <c r="CK27" s="9" t="s">
        <v>28</v>
      </c>
      <c r="CL27" s="9" t="s">
        <v>28</v>
      </c>
      <c r="CM27" s="9" t="s">
        <v>28</v>
      </c>
      <c r="CN27" s="9" t="s">
        <v>28</v>
      </c>
      <c r="CO27" s="9" t="s">
        <v>28</v>
      </c>
      <c r="CP27" s="9" t="s">
        <v>28</v>
      </c>
      <c r="CQ27" s="9" t="s">
        <v>28</v>
      </c>
      <c r="CR27" s="9" t="s">
        <v>28</v>
      </c>
      <c r="CS27" s="9" t="s">
        <v>28</v>
      </c>
      <c r="CT27" s="9" t="s">
        <v>28</v>
      </c>
      <c r="CU27" s="9" t="s">
        <v>28</v>
      </c>
      <c r="CV27" s="9" t="s">
        <v>28</v>
      </c>
      <c r="CW27" s="9" t="s">
        <v>28</v>
      </c>
      <c r="CX27" s="9" t="s">
        <v>28</v>
      </c>
      <c r="CY27" s="9" t="s">
        <v>28</v>
      </c>
      <c r="CZ27" s="9" t="s">
        <v>28</v>
      </c>
      <c r="DA27" s="9" t="s">
        <v>28</v>
      </c>
      <c r="DB27" s="9" t="s">
        <v>28</v>
      </c>
      <c r="DC27" s="9" t="s">
        <v>28</v>
      </c>
      <c r="DD27" s="9" t="s">
        <v>28</v>
      </c>
      <c r="DE27" s="9" t="s">
        <v>28</v>
      </c>
      <c r="DF27" s="9" t="s">
        <v>28</v>
      </c>
      <c r="DG27" s="9" t="s">
        <v>28</v>
      </c>
      <c r="DH27" s="9" t="s">
        <v>28</v>
      </c>
      <c r="DI27" s="9" t="s">
        <v>28</v>
      </c>
      <c r="DJ27" s="9" t="s">
        <v>28</v>
      </c>
      <c r="DK27" s="9" t="s">
        <v>28</v>
      </c>
      <c r="DL27" s="9" t="s">
        <v>28</v>
      </c>
      <c r="DM27" s="9" t="s">
        <v>28</v>
      </c>
      <c r="DN27" s="9" t="s">
        <v>28</v>
      </c>
      <c r="DO27" s="9" t="s">
        <v>28</v>
      </c>
      <c r="DP27" s="9" t="s">
        <v>28</v>
      </c>
      <c r="DQ27" s="9" t="s">
        <v>28</v>
      </c>
      <c r="DR27" s="9" t="s">
        <v>28</v>
      </c>
    </row>
    <row r="28" spans="1:122" ht="12.75">
      <c r="A28" s="3" t="s">
        <v>43</v>
      </c>
      <c r="B28" s="9" t="s">
        <v>28</v>
      </c>
      <c r="C28" s="9" t="s">
        <v>28</v>
      </c>
      <c r="D28" s="9" t="s">
        <v>59</v>
      </c>
      <c r="E28" s="9" t="s">
        <v>59</v>
      </c>
      <c r="F28" s="9" t="s">
        <v>59</v>
      </c>
      <c r="G28" s="9" t="s">
        <v>59</v>
      </c>
      <c r="H28" s="9" t="s">
        <v>59</v>
      </c>
      <c r="I28" s="9" t="s">
        <v>59</v>
      </c>
      <c r="J28" s="9" t="s">
        <v>59</v>
      </c>
      <c r="K28" s="9" t="s">
        <v>59</v>
      </c>
      <c r="L28" s="9" t="s">
        <v>59</v>
      </c>
      <c r="M28" s="9" t="s">
        <v>28</v>
      </c>
      <c r="N28" s="9" t="s">
        <v>28</v>
      </c>
      <c r="O28" s="9" t="s">
        <v>28</v>
      </c>
      <c r="P28" s="9" t="s">
        <v>28</v>
      </c>
      <c r="Q28" s="9" t="s">
        <v>28</v>
      </c>
      <c r="R28" s="9" t="s">
        <v>28</v>
      </c>
      <c r="S28" s="9" t="s">
        <v>28</v>
      </c>
      <c r="T28" s="9" t="s">
        <v>28</v>
      </c>
      <c r="U28" s="9" t="s">
        <v>28</v>
      </c>
      <c r="V28" s="9" t="s">
        <v>28</v>
      </c>
      <c r="W28" s="9" t="s">
        <v>28</v>
      </c>
      <c r="X28" s="9" t="s">
        <v>28</v>
      </c>
      <c r="Y28" s="9" t="s">
        <v>28</v>
      </c>
      <c r="Z28" s="9" t="s">
        <v>28</v>
      </c>
      <c r="AA28" s="9" t="s">
        <v>28</v>
      </c>
      <c r="AB28" s="9" t="s">
        <v>28</v>
      </c>
      <c r="AC28" s="9" t="s">
        <v>28</v>
      </c>
      <c r="AD28" s="9" t="s">
        <v>28</v>
      </c>
      <c r="AE28" s="9" t="s">
        <v>28</v>
      </c>
      <c r="AF28" s="9" t="s">
        <v>28</v>
      </c>
      <c r="AG28" s="9" t="s">
        <v>28</v>
      </c>
      <c r="AH28" s="9" t="s">
        <v>28</v>
      </c>
      <c r="AI28" s="9" t="s">
        <v>28</v>
      </c>
      <c r="AJ28" s="9" t="s">
        <v>59</v>
      </c>
      <c r="AK28" s="9" t="s">
        <v>59</v>
      </c>
      <c r="AL28" s="9" t="s">
        <v>59</v>
      </c>
      <c r="AM28" s="9" t="s">
        <v>28</v>
      </c>
      <c r="AN28" s="9" t="s">
        <v>28</v>
      </c>
      <c r="AO28" s="9" t="s">
        <v>28</v>
      </c>
      <c r="AP28" s="9" t="s">
        <v>28</v>
      </c>
      <c r="AQ28" s="9" t="s">
        <v>28</v>
      </c>
      <c r="AR28" s="9" t="s">
        <v>28</v>
      </c>
      <c r="AS28" s="9" t="s">
        <v>28</v>
      </c>
      <c r="AT28" s="9" t="s">
        <v>28</v>
      </c>
      <c r="AU28" s="9" t="s">
        <v>28</v>
      </c>
      <c r="AV28" s="9" t="s">
        <v>28</v>
      </c>
      <c r="AW28" s="9" t="s">
        <v>28</v>
      </c>
      <c r="AX28" s="9" t="s">
        <v>28</v>
      </c>
      <c r="AY28" s="9" t="s">
        <v>28</v>
      </c>
      <c r="AZ28" s="9" t="s">
        <v>28</v>
      </c>
      <c r="BA28" s="9" t="s">
        <v>28</v>
      </c>
      <c r="BB28" s="9" t="s">
        <v>28</v>
      </c>
      <c r="BC28" s="9" t="s">
        <v>28</v>
      </c>
      <c r="BD28" s="9" t="s">
        <v>28</v>
      </c>
      <c r="BE28" s="9" t="s">
        <v>28</v>
      </c>
      <c r="BF28" s="9" t="s">
        <v>28</v>
      </c>
      <c r="BG28" s="9" t="s">
        <v>28</v>
      </c>
      <c r="BH28" s="9" t="s">
        <v>28</v>
      </c>
      <c r="BI28" s="9" t="s">
        <v>28</v>
      </c>
      <c r="BJ28" s="9" t="s">
        <v>28</v>
      </c>
      <c r="BK28" s="9" t="s">
        <v>28</v>
      </c>
      <c r="BL28" s="9" t="s">
        <v>28</v>
      </c>
      <c r="BM28" s="9" t="s">
        <v>28</v>
      </c>
      <c r="BN28" s="9" t="s">
        <v>28</v>
      </c>
      <c r="BO28" s="9" t="s">
        <v>28</v>
      </c>
      <c r="BP28" s="9" t="s">
        <v>59</v>
      </c>
      <c r="BQ28" s="9" t="s">
        <v>59</v>
      </c>
      <c r="BR28" s="9" t="s">
        <v>59</v>
      </c>
      <c r="BS28" s="9" t="s">
        <v>28</v>
      </c>
      <c r="BT28" s="9" t="s">
        <v>28</v>
      </c>
      <c r="BU28" s="9" t="s">
        <v>28</v>
      </c>
      <c r="BV28" s="9" t="s">
        <v>28</v>
      </c>
      <c r="BW28" s="9" t="s">
        <v>28</v>
      </c>
      <c r="BX28" s="9" t="s">
        <v>28</v>
      </c>
      <c r="BY28" s="9" t="s">
        <v>28</v>
      </c>
      <c r="BZ28" s="9" t="s">
        <v>28</v>
      </c>
      <c r="CA28" s="9" t="s">
        <v>59</v>
      </c>
      <c r="CB28" s="9" t="s">
        <v>59</v>
      </c>
      <c r="CC28" s="9" t="s">
        <v>59</v>
      </c>
      <c r="CD28" s="9" t="s">
        <v>28</v>
      </c>
      <c r="CE28" s="9" t="s">
        <v>28</v>
      </c>
      <c r="CF28" s="9" t="s">
        <v>28</v>
      </c>
      <c r="CG28" s="9" t="s">
        <v>28</v>
      </c>
      <c r="CH28" s="9" t="s">
        <v>28</v>
      </c>
      <c r="CI28" s="9" t="s">
        <v>28</v>
      </c>
      <c r="CJ28" s="9" t="s">
        <v>28</v>
      </c>
      <c r="CK28" s="9" t="s">
        <v>59</v>
      </c>
      <c r="CL28" s="9" t="s">
        <v>59</v>
      </c>
      <c r="CM28" s="9" t="s">
        <v>28</v>
      </c>
      <c r="CN28" s="9" t="s">
        <v>28</v>
      </c>
      <c r="CO28" s="9" t="s">
        <v>28</v>
      </c>
      <c r="CP28" s="9" t="s">
        <v>28</v>
      </c>
      <c r="CQ28" s="9" t="s">
        <v>28</v>
      </c>
      <c r="CR28" s="9" t="s">
        <v>28</v>
      </c>
      <c r="CS28" s="9" t="s">
        <v>28</v>
      </c>
      <c r="CT28" s="9" t="s">
        <v>28</v>
      </c>
      <c r="CU28" s="9" t="s">
        <v>28</v>
      </c>
      <c r="CV28" s="9" t="s">
        <v>28</v>
      </c>
      <c r="CW28" s="9" t="s">
        <v>28</v>
      </c>
      <c r="CX28" s="9" t="s">
        <v>28</v>
      </c>
      <c r="CY28" s="9" t="s">
        <v>28</v>
      </c>
      <c r="CZ28" s="9" t="s">
        <v>28</v>
      </c>
      <c r="DA28" s="9" t="s">
        <v>28</v>
      </c>
      <c r="DB28" s="9" t="s">
        <v>28</v>
      </c>
      <c r="DC28" s="9" t="s">
        <v>28</v>
      </c>
      <c r="DD28" s="9" t="s">
        <v>59</v>
      </c>
      <c r="DE28" s="9" t="s">
        <v>59</v>
      </c>
      <c r="DF28" s="9" t="s">
        <v>59</v>
      </c>
      <c r="DG28" s="9" t="s">
        <v>59</v>
      </c>
      <c r="DH28" s="9" t="s">
        <v>28</v>
      </c>
      <c r="DI28" s="9" t="s">
        <v>28</v>
      </c>
      <c r="DJ28" s="9" t="s">
        <v>28</v>
      </c>
      <c r="DK28" s="9" t="s">
        <v>59</v>
      </c>
      <c r="DL28" s="9" t="s">
        <v>59</v>
      </c>
      <c r="DM28" s="9" t="s">
        <v>28</v>
      </c>
      <c r="DN28" s="9" t="s">
        <v>28</v>
      </c>
      <c r="DO28" s="9" t="s">
        <v>28</v>
      </c>
      <c r="DP28" s="9" t="s">
        <v>28</v>
      </c>
      <c r="DQ28" s="9" t="s">
        <v>28</v>
      </c>
      <c r="DR28" s="9" t="s">
        <v>28</v>
      </c>
    </row>
    <row r="29" spans="1:122" ht="12.75">
      <c r="A29" s="3" t="s">
        <v>65</v>
      </c>
      <c r="B29" s="9" t="s">
        <v>28</v>
      </c>
      <c r="C29" s="9" t="s">
        <v>28</v>
      </c>
      <c r="D29" s="9" t="s">
        <v>59</v>
      </c>
      <c r="E29" s="9" t="s">
        <v>59</v>
      </c>
      <c r="F29" s="9" t="s">
        <v>59</v>
      </c>
      <c r="G29" s="9" t="s">
        <v>59</v>
      </c>
      <c r="H29" s="9" t="s">
        <v>59</v>
      </c>
      <c r="I29" s="9" t="s">
        <v>59</v>
      </c>
      <c r="J29" s="9" t="s">
        <v>59</v>
      </c>
      <c r="K29" s="9" t="s">
        <v>59</v>
      </c>
      <c r="L29" s="9" t="s">
        <v>59</v>
      </c>
      <c r="M29" s="9" t="s">
        <v>28</v>
      </c>
      <c r="N29" s="9" t="s">
        <v>28</v>
      </c>
      <c r="O29" s="9" t="s">
        <v>28</v>
      </c>
      <c r="P29" s="9" t="s">
        <v>28</v>
      </c>
      <c r="Q29" s="9" t="s">
        <v>28</v>
      </c>
      <c r="R29" s="9" t="s">
        <v>28</v>
      </c>
      <c r="S29" s="9" t="s">
        <v>28</v>
      </c>
      <c r="T29" s="9" t="s">
        <v>28</v>
      </c>
      <c r="U29" s="9" t="s">
        <v>28</v>
      </c>
      <c r="V29" s="9" t="s">
        <v>28</v>
      </c>
      <c r="W29" s="9" t="s">
        <v>28</v>
      </c>
      <c r="X29" s="9" t="s">
        <v>28</v>
      </c>
      <c r="Y29" s="9" t="s">
        <v>28</v>
      </c>
      <c r="Z29" s="9" t="s">
        <v>28</v>
      </c>
      <c r="AA29" s="9" t="s">
        <v>28</v>
      </c>
      <c r="AB29" s="9" t="s">
        <v>28</v>
      </c>
      <c r="AC29" s="9" t="s">
        <v>28</v>
      </c>
      <c r="AD29" s="9" t="s">
        <v>28</v>
      </c>
      <c r="AE29" s="9" t="s">
        <v>28</v>
      </c>
      <c r="AF29" s="9" t="s">
        <v>28</v>
      </c>
      <c r="AG29" s="9" t="s">
        <v>28</v>
      </c>
      <c r="AH29" s="9" t="s">
        <v>28</v>
      </c>
      <c r="AI29" s="9" t="s">
        <v>28</v>
      </c>
      <c r="AJ29" s="9" t="s">
        <v>59</v>
      </c>
      <c r="AK29" s="9" t="s">
        <v>59</v>
      </c>
      <c r="AL29" s="9" t="s">
        <v>59</v>
      </c>
      <c r="AM29" s="9" t="s">
        <v>28</v>
      </c>
      <c r="AN29" s="9" t="s">
        <v>28</v>
      </c>
      <c r="AO29" s="9" t="s">
        <v>28</v>
      </c>
      <c r="AP29" s="9" t="s">
        <v>28</v>
      </c>
      <c r="AQ29" s="9" t="s">
        <v>28</v>
      </c>
      <c r="AR29" s="9" t="s">
        <v>28</v>
      </c>
      <c r="AS29" s="9" t="s">
        <v>28</v>
      </c>
      <c r="AT29" s="9" t="s">
        <v>28</v>
      </c>
      <c r="AU29" s="9" t="s">
        <v>28</v>
      </c>
      <c r="AV29" s="9" t="s">
        <v>28</v>
      </c>
      <c r="AW29" s="9" t="s">
        <v>28</v>
      </c>
      <c r="AX29" s="9" t="s">
        <v>28</v>
      </c>
      <c r="AY29" s="9" t="s">
        <v>28</v>
      </c>
      <c r="AZ29" s="9" t="s">
        <v>28</v>
      </c>
      <c r="BA29" s="9" t="s">
        <v>28</v>
      </c>
      <c r="BB29" s="9" t="s">
        <v>28</v>
      </c>
      <c r="BC29" s="9" t="s">
        <v>28</v>
      </c>
      <c r="BD29" s="9" t="s">
        <v>28</v>
      </c>
      <c r="BE29" s="9" t="s">
        <v>28</v>
      </c>
      <c r="BF29" s="9" t="s">
        <v>28</v>
      </c>
      <c r="BG29" s="9" t="s">
        <v>28</v>
      </c>
      <c r="BH29" s="9" t="s">
        <v>28</v>
      </c>
      <c r="BI29" s="9" t="s">
        <v>28</v>
      </c>
      <c r="BJ29" s="9" t="s">
        <v>28</v>
      </c>
      <c r="BK29" s="9" t="s">
        <v>28</v>
      </c>
      <c r="BL29" s="9" t="s">
        <v>28</v>
      </c>
      <c r="BM29" s="9" t="s">
        <v>28</v>
      </c>
      <c r="BN29" s="9" t="s">
        <v>28</v>
      </c>
      <c r="BO29" s="9" t="s">
        <v>28</v>
      </c>
      <c r="BP29" s="9" t="s">
        <v>59</v>
      </c>
      <c r="BQ29" s="9" t="s">
        <v>59</v>
      </c>
      <c r="BR29" s="9" t="s">
        <v>59</v>
      </c>
      <c r="BS29" s="9" t="s">
        <v>28</v>
      </c>
      <c r="BT29" s="9" t="s">
        <v>28</v>
      </c>
      <c r="BU29" s="9" t="s">
        <v>28</v>
      </c>
      <c r="BV29" s="9" t="s">
        <v>28</v>
      </c>
      <c r="BW29" s="9" t="s">
        <v>28</v>
      </c>
      <c r="BX29" s="9" t="s">
        <v>28</v>
      </c>
      <c r="BY29" s="9" t="s">
        <v>28</v>
      </c>
      <c r="BZ29" s="9" t="s">
        <v>28</v>
      </c>
      <c r="CA29" s="9" t="s">
        <v>59</v>
      </c>
      <c r="CB29" s="9" t="s">
        <v>28</v>
      </c>
      <c r="CC29" s="9" t="s">
        <v>28</v>
      </c>
      <c r="CD29" s="9" t="s">
        <v>28</v>
      </c>
      <c r="CE29" s="9" t="s">
        <v>28</v>
      </c>
      <c r="CF29" s="9" t="s">
        <v>28</v>
      </c>
      <c r="CG29" s="9" t="s">
        <v>28</v>
      </c>
      <c r="CH29" s="9" t="s">
        <v>28</v>
      </c>
      <c r="CI29" s="9" t="s">
        <v>28</v>
      </c>
      <c r="CJ29" s="9" t="s">
        <v>28</v>
      </c>
      <c r="CK29" s="9" t="s">
        <v>28</v>
      </c>
      <c r="CL29" s="9" t="s">
        <v>28</v>
      </c>
      <c r="CM29" s="9" t="s">
        <v>28</v>
      </c>
      <c r="CN29" s="9" t="s">
        <v>28</v>
      </c>
      <c r="CO29" s="9" t="s">
        <v>28</v>
      </c>
      <c r="CP29" s="9" t="s">
        <v>28</v>
      </c>
      <c r="CQ29" s="9" t="s">
        <v>28</v>
      </c>
      <c r="CR29" s="9" t="s">
        <v>28</v>
      </c>
      <c r="CS29" s="9" t="s">
        <v>28</v>
      </c>
      <c r="CT29" s="9" t="s">
        <v>28</v>
      </c>
      <c r="CU29" s="9" t="s">
        <v>28</v>
      </c>
      <c r="CV29" s="9" t="s">
        <v>28</v>
      </c>
      <c r="CW29" s="9" t="s">
        <v>28</v>
      </c>
      <c r="CX29" s="9" t="s">
        <v>28</v>
      </c>
      <c r="CY29" s="9" t="s">
        <v>28</v>
      </c>
      <c r="CZ29" s="9" t="s">
        <v>28</v>
      </c>
      <c r="DA29" s="9" t="s">
        <v>28</v>
      </c>
      <c r="DB29" s="9" t="s">
        <v>28</v>
      </c>
      <c r="DC29" s="9" t="s">
        <v>28</v>
      </c>
      <c r="DD29" s="9" t="s">
        <v>59</v>
      </c>
      <c r="DE29" s="9" t="s">
        <v>59</v>
      </c>
      <c r="DF29" s="9" t="s">
        <v>59</v>
      </c>
      <c r="DG29" s="9" t="s">
        <v>59</v>
      </c>
      <c r="DH29" s="9" t="s">
        <v>28</v>
      </c>
      <c r="DI29" s="9" t="s">
        <v>28</v>
      </c>
      <c r="DJ29" s="9" t="s">
        <v>28</v>
      </c>
      <c r="DK29" s="9" t="s">
        <v>28</v>
      </c>
      <c r="DL29" s="9" t="s">
        <v>59</v>
      </c>
      <c r="DM29" s="9" t="s">
        <v>28</v>
      </c>
      <c r="DN29" s="9" t="s">
        <v>28</v>
      </c>
      <c r="DO29" s="9" t="s">
        <v>28</v>
      </c>
      <c r="DP29" s="9" t="s">
        <v>28</v>
      </c>
      <c r="DQ29" s="9" t="s">
        <v>28</v>
      </c>
      <c r="DR29" s="9" t="s">
        <v>28</v>
      </c>
    </row>
    <row r="30" spans="1:122" ht="12.75">
      <c r="A30" s="3" t="s">
        <v>66</v>
      </c>
      <c r="B30" s="9" t="s">
        <v>28</v>
      </c>
      <c r="C30" s="9" t="s">
        <v>28</v>
      </c>
      <c r="D30" s="9" t="s">
        <v>59</v>
      </c>
      <c r="E30" s="9" t="s">
        <v>59</v>
      </c>
      <c r="F30" s="9" t="s">
        <v>59</v>
      </c>
      <c r="G30" s="9" t="s">
        <v>59</v>
      </c>
      <c r="H30" s="9" t="s">
        <v>59</v>
      </c>
      <c r="I30" s="9" t="s">
        <v>59</v>
      </c>
      <c r="J30" s="9" t="s">
        <v>59</v>
      </c>
      <c r="K30" s="9" t="s">
        <v>59</v>
      </c>
      <c r="L30" s="9" t="s">
        <v>59</v>
      </c>
      <c r="M30" s="9" t="s">
        <v>28</v>
      </c>
      <c r="N30" s="9" t="s">
        <v>28</v>
      </c>
      <c r="O30" s="9" t="s">
        <v>28</v>
      </c>
      <c r="P30" s="9" t="s">
        <v>28</v>
      </c>
      <c r="Q30" s="9" t="s">
        <v>28</v>
      </c>
      <c r="R30" s="9" t="s">
        <v>28</v>
      </c>
      <c r="S30" s="9" t="s">
        <v>28</v>
      </c>
      <c r="T30" s="9" t="s">
        <v>28</v>
      </c>
      <c r="U30" s="9" t="s">
        <v>28</v>
      </c>
      <c r="V30" s="9" t="s">
        <v>28</v>
      </c>
      <c r="W30" s="9" t="s">
        <v>28</v>
      </c>
      <c r="X30" s="9" t="s">
        <v>28</v>
      </c>
      <c r="Y30" s="9" t="s">
        <v>28</v>
      </c>
      <c r="Z30" s="9" t="s">
        <v>28</v>
      </c>
      <c r="AA30" s="9" t="s">
        <v>28</v>
      </c>
      <c r="AB30" s="9" t="s">
        <v>28</v>
      </c>
      <c r="AC30" s="9" t="s">
        <v>28</v>
      </c>
      <c r="AD30" s="9" t="s">
        <v>28</v>
      </c>
      <c r="AE30" s="9" t="s">
        <v>28</v>
      </c>
      <c r="AF30" s="9" t="s">
        <v>28</v>
      </c>
      <c r="AG30" s="9" t="s">
        <v>28</v>
      </c>
      <c r="AH30" s="9" t="s">
        <v>28</v>
      </c>
      <c r="AI30" s="9" t="s">
        <v>28</v>
      </c>
      <c r="AJ30" s="9" t="s">
        <v>28</v>
      </c>
      <c r="AK30" s="9" t="s">
        <v>28</v>
      </c>
      <c r="AL30" s="9" t="s">
        <v>28</v>
      </c>
      <c r="AM30" s="9" t="s">
        <v>28</v>
      </c>
      <c r="AN30" s="9" t="s">
        <v>28</v>
      </c>
      <c r="AO30" s="9" t="s">
        <v>28</v>
      </c>
      <c r="AP30" s="9" t="s">
        <v>28</v>
      </c>
      <c r="AQ30" s="9" t="s">
        <v>28</v>
      </c>
      <c r="AR30" s="9" t="s">
        <v>28</v>
      </c>
      <c r="AS30" s="9" t="s">
        <v>28</v>
      </c>
      <c r="AT30" s="9" t="s">
        <v>28</v>
      </c>
      <c r="AU30" s="9" t="s">
        <v>28</v>
      </c>
      <c r="AV30" s="9" t="s">
        <v>28</v>
      </c>
      <c r="AW30" s="9" t="s">
        <v>28</v>
      </c>
      <c r="AX30" s="9" t="s">
        <v>28</v>
      </c>
      <c r="AY30" s="9" t="s">
        <v>28</v>
      </c>
      <c r="AZ30" s="9" t="s">
        <v>28</v>
      </c>
      <c r="BA30" s="9" t="s">
        <v>28</v>
      </c>
      <c r="BB30" s="9" t="s">
        <v>28</v>
      </c>
      <c r="BC30" s="9" t="s">
        <v>28</v>
      </c>
      <c r="BD30" s="9" t="s">
        <v>28</v>
      </c>
      <c r="BE30" s="9" t="s">
        <v>28</v>
      </c>
      <c r="BF30" s="9" t="s">
        <v>28</v>
      </c>
      <c r="BG30" s="9" t="s">
        <v>28</v>
      </c>
      <c r="BH30" s="9" t="s">
        <v>28</v>
      </c>
      <c r="BI30" s="9" t="s">
        <v>28</v>
      </c>
      <c r="BJ30" s="9" t="s">
        <v>28</v>
      </c>
      <c r="BK30" s="9" t="s">
        <v>28</v>
      </c>
      <c r="BL30" s="9" t="s">
        <v>28</v>
      </c>
      <c r="BM30" s="9" t="s">
        <v>28</v>
      </c>
      <c r="BN30" s="9" t="s">
        <v>28</v>
      </c>
      <c r="BO30" s="9" t="s">
        <v>28</v>
      </c>
      <c r="BP30" s="9" t="s">
        <v>59</v>
      </c>
      <c r="BQ30" s="9" t="s">
        <v>59</v>
      </c>
      <c r="BR30" s="9" t="s">
        <v>59</v>
      </c>
      <c r="BS30" s="9" t="s">
        <v>28</v>
      </c>
      <c r="BT30" s="9" t="s">
        <v>28</v>
      </c>
      <c r="BU30" s="9" t="s">
        <v>28</v>
      </c>
      <c r="BV30" s="9" t="s">
        <v>28</v>
      </c>
      <c r="BW30" s="9" t="s">
        <v>28</v>
      </c>
      <c r="BX30" s="9" t="s">
        <v>28</v>
      </c>
      <c r="BY30" s="9" t="s">
        <v>28</v>
      </c>
      <c r="BZ30" s="9" t="s">
        <v>28</v>
      </c>
      <c r="CA30" s="9" t="s">
        <v>28</v>
      </c>
      <c r="CB30" s="9" t="s">
        <v>28</v>
      </c>
      <c r="CC30" s="9" t="s">
        <v>28</v>
      </c>
      <c r="CD30" s="9" t="s">
        <v>28</v>
      </c>
      <c r="CE30" s="9" t="s">
        <v>28</v>
      </c>
      <c r="CF30" s="9" t="s">
        <v>28</v>
      </c>
      <c r="CG30" s="9" t="s">
        <v>28</v>
      </c>
      <c r="CH30" s="9" t="s">
        <v>28</v>
      </c>
      <c r="CI30" s="9" t="s">
        <v>28</v>
      </c>
      <c r="CJ30" s="9" t="s">
        <v>28</v>
      </c>
      <c r="CK30" s="9" t="s">
        <v>28</v>
      </c>
      <c r="CL30" s="9" t="s">
        <v>28</v>
      </c>
      <c r="CM30" s="9" t="s">
        <v>28</v>
      </c>
      <c r="CN30" s="9" t="s">
        <v>28</v>
      </c>
      <c r="CO30" s="9" t="s">
        <v>28</v>
      </c>
      <c r="CP30" s="9" t="s">
        <v>28</v>
      </c>
      <c r="CQ30" s="9" t="s">
        <v>28</v>
      </c>
      <c r="CR30" s="9" t="s">
        <v>28</v>
      </c>
      <c r="CS30" s="9" t="s">
        <v>28</v>
      </c>
      <c r="CT30" s="9" t="s">
        <v>28</v>
      </c>
      <c r="CU30" s="9" t="s">
        <v>28</v>
      </c>
      <c r="CV30" s="9" t="s">
        <v>28</v>
      </c>
      <c r="CW30" s="9" t="s">
        <v>28</v>
      </c>
      <c r="CX30" s="9" t="s">
        <v>28</v>
      </c>
      <c r="CY30" s="9" t="s">
        <v>28</v>
      </c>
      <c r="CZ30" s="9" t="s">
        <v>28</v>
      </c>
      <c r="DA30" s="9" t="s">
        <v>28</v>
      </c>
      <c r="DB30" s="9" t="s">
        <v>28</v>
      </c>
      <c r="DC30" s="9" t="s">
        <v>28</v>
      </c>
      <c r="DD30" s="9" t="s">
        <v>59</v>
      </c>
      <c r="DE30" s="9" t="s">
        <v>59</v>
      </c>
      <c r="DF30" s="9" t="s">
        <v>59</v>
      </c>
      <c r="DG30" s="9" t="s">
        <v>59</v>
      </c>
      <c r="DH30" s="9" t="s">
        <v>28</v>
      </c>
      <c r="DI30" s="9" t="s">
        <v>28</v>
      </c>
      <c r="DJ30" s="9" t="s">
        <v>28</v>
      </c>
      <c r="DK30" s="9" t="s">
        <v>28</v>
      </c>
      <c r="DL30" s="9" t="s">
        <v>28</v>
      </c>
      <c r="DM30" s="9" t="s">
        <v>28</v>
      </c>
      <c r="DN30" s="9" t="s">
        <v>28</v>
      </c>
      <c r="DO30" s="9" t="s">
        <v>28</v>
      </c>
      <c r="DP30" s="9" t="s">
        <v>28</v>
      </c>
      <c r="DQ30" s="9" t="s">
        <v>28</v>
      </c>
      <c r="DR30" s="9" t="s">
        <v>28</v>
      </c>
    </row>
    <row r="31" spans="1:122" ht="12.75">
      <c r="A31" s="3" t="s">
        <v>44</v>
      </c>
      <c r="B31" s="9" t="s">
        <v>59</v>
      </c>
      <c r="C31" s="9" t="s">
        <v>59</v>
      </c>
      <c r="D31" s="9" t="s">
        <v>59</v>
      </c>
      <c r="E31" s="9" t="s">
        <v>59</v>
      </c>
      <c r="F31" s="9" t="s">
        <v>59</v>
      </c>
      <c r="G31" s="9" t="s">
        <v>59</v>
      </c>
      <c r="H31" s="9" t="s">
        <v>59</v>
      </c>
      <c r="I31" s="9" t="s">
        <v>59</v>
      </c>
      <c r="J31" s="9" t="s">
        <v>59</v>
      </c>
      <c r="K31" s="9" t="s">
        <v>59</v>
      </c>
      <c r="L31" s="9" t="s">
        <v>59</v>
      </c>
      <c r="M31" s="9" t="s">
        <v>59</v>
      </c>
      <c r="N31" s="9" t="s">
        <v>59</v>
      </c>
      <c r="O31" s="9" t="s">
        <v>59</v>
      </c>
      <c r="P31" s="9" t="s">
        <v>59</v>
      </c>
      <c r="Q31" s="9" t="s">
        <v>59</v>
      </c>
      <c r="R31" s="9" t="s">
        <v>59</v>
      </c>
      <c r="S31" s="9" t="s">
        <v>59</v>
      </c>
      <c r="T31" s="9" t="s">
        <v>59</v>
      </c>
      <c r="U31" s="9" t="s">
        <v>59</v>
      </c>
      <c r="V31" s="9" t="s">
        <v>59</v>
      </c>
      <c r="W31" s="9" t="s">
        <v>59</v>
      </c>
      <c r="X31" s="9" t="s">
        <v>59</v>
      </c>
      <c r="Y31" s="9" t="s">
        <v>59</v>
      </c>
      <c r="Z31" s="9" t="s">
        <v>59</v>
      </c>
      <c r="AA31" s="9" t="s">
        <v>59</v>
      </c>
      <c r="AB31" s="9" t="s">
        <v>59</v>
      </c>
      <c r="AC31" s="9" t="s">
        <v>59</v>
      </c>
      <c r="AD31" s="9" t="s">
        <v>59</v>
      </c>
      <c r="AE31" s="9" t="s">
        <v>59</v>
      </c>
      <c r="AF31" s="9" t="s">
        <v>59</v>
      </c>
      <c r="AG31" s="9" t="s">
        <v>59</v>
      </c>
      <c r="AH31" s="9" t="s">
        <v>59</v>
      </c>
      <c r="AI31" s="9" t="s">
        <v>59</v>
      </c>
      <c r="AJ31" s="9" t="s">
        <v>59</v>
      </c>
      <c r="AK31" s="9" t="s">
        <v>59</v>
      </c>
      <c r="AL31" s="9" t="s">
        <v>59</v>
      </c>
      <c r="AM31" s="9" t="s">
        <v>59</v>
      </c>
      <c r="AN31" s="9" t="s">
        <v>59</v>
      </c>
      <c r="AO31" s="9" t="s">
        <v>59</v>
      </c>
      <c r="AP31" s="9" t="s">
        <v>59</v>
      </c>
      <c r="AQ31" s="9" t="s">
        <v>59</v>
      </c>
      <c r="AR31" s="9" t="s">
        <v>59</v>
      </c>
      <c r="AS31" s="9" t="s">
        <v>59</v>
      </c>
      <c r="AT31" s="9" t="s">
        <v>59</v>
      </c>
      <c r="AU31" s="9" t="s">
        <v>59</v>
      </c>
      <c r="AV31" s="9" t="s">
        <v>59</v>
      </c>
      <c r="AW31" s="9" t="s">
        <v>59</v>
      </c>
      <c r="AX31" s="9" t="s">
        <v>59</v>
      </c>
      <c r="AY31" s="9" t="s">
        <v>59</v>
      </c>
      <c r="AZ31" s="9" t="s">
        <v>59</v>
      </c>
      <c r="BA31" s="9" t="s">
        <v>59</v>
      </c>
      <c r="BB31" s="9" t="s">
        <v>59</v>
      </c>
      <c r="BC31" s="9" t="s">
        <v>59</v>
      </c>
      <c r="BD31" s="9" t="s">
        <v>59</v>
      </c>
      <c r="BE31" s="9" t="s">
        <v>59</v>
      </c>
      <c r="BF31" s="9" t="s">
        <v>59</v>
      </c>
      <c r="BG31" s="9" t="s">
        <v>59</v>
      </c>
      <c r="BH31" s="9" t="s">
        <v>59</v>
      </c>
      <c r="BI31" s="9" t="s">
        <v>59</v>
      </c>
      <c r="BJ31" s="9" t="s">
        <v>59</v>
      </c>
      <c r="BK31" s="9" t="s">
        <v>59</v>
      </c>
      <c r="BL31" s="9" t="s">
        <v>59</v>
      </c>
      <c r="BM31" s="9" t="s">
        <v>59</v>
      </c>
      <c r="BN31" s="9" t="s">
        <v>59</v>
      </c>
      <c r="BO31" s="9" t="s">
        <v>59</v>
      </c>
      <c r="BP31" s="9" t="s">
        <v>59</v>
      </c>
      <c r="BQ31" s="9" t="s">
        <v>59</v>
      </c>
      <c r="BR31" s="9" t="s">
        <v>59</v>
      </c>
      <c r="BS31" s="9" t="s">
        <v>59</v>
      </c>
      <c r="BT31" s="9" t="s">
        <v>59</v>
      </c>
      <c r="BU31" s="9" t="s">
        <v>59</v>
      </c>
      <c r="BV31" s="9" t="s">
        <v>59</v>
      </c>
      <c r="BW31" s="9" t="s">
        <v>59</v>
      </c>
      <c r="BX31" s="9" t="s">
        <v>59</v>
      </c>
      <c r="BY31" s="9" t="s">
        <v>59</v>
      </c>
      <c r="BZ31" s="9" t="s">
        <v>59</v>
      </c>
      <c r="CA31" s="9" t="s">
        <v>59</v>
      </c>
      <c r="CB31" s="9" t="s">
        <v>59</v>
      </c>
      <c r="CC31" s="9" t="s">
        <v>59</v>
      </c>
      <c r="CD31" s="9" t="s">
        <v>59</v>
      </c>
      <c r="CE31" s="9" t="s">
        <v>59</v>
      </c>
      <c r="CF31" s="9" t="s">
        <v>59</v>
      </c>
      <c r="CG31" s="9" t="s">
        <v>59</v>
      </c>
      <c r="CH31" s="9" t="s">
        <v>59</v>
      </c>
      <c r="CI31" s="9" t="s">
        <v>59</v>
      </c>
      <c r="CJ31" s="9" t="s">
        <v>59</v>
      </c>
      <c r="CK31" s="9" t="s">
        <v>59</v>
      </c>
      <c r="CL31" s="9" t="s">
        <v>59</v>
      </c>
      <c r="CM31" s="9" t="s">
        <v>59</v>
      </c>
      <c r="CN31" s="9" t="s">
        <v>59</v>
      </c>
      <c r="CO31" s="9" t="s">
        <v>59</v>
      </c>
      <c r="CP31" s="9" t="s">
        <v>59</v>
      </c>
      <c r="CQ31" s="9" t="s">
        <v>59</v>
      </c>
      <c r="CR31" s="9" t="s">
        <v>59</v>
      </c>
      <c r="CS31" s="9" t="s">
        <v>59</v>
      </c>
      <c r="CT31" s="9" t="s">
        <v>59</v>
      </c>
      <c r="CU31" s="9" t="s">
        <v>59</v>
      </c>
      <c r="CV31" s="9" t="s">
        <v>59</v>
      </c>
      <c r="CW31" s="9" t="s">
        <v>59</v>
      </c>
      <c r="CX31" s="9" t="s">
        <v>59</v>
      </c>
      <c r="CY31" s="9" t="s">
        <v>59</v>
      </c>
      <c r="CZ31" s="9" t="s">
        <v>59</v>
      </c>
      <c r="DA31" s="9" t="s">
        <v>59</v>
      </c>
      <c r="DB31" s="9" t="s">
        <v>59</v>
      </c>
      <c r="DC31" s="9" t="s">
        <v>59</v>
      </c>
      <c r="DD31" s="9" t="s">
        <v>59</v>
      </c>
      <c r="DE31" s="9" t="s">
        <v>59</v>
      </c>
      <c r="DF31" s="9" t="s">
        <v>59</v>
      </c>
      <c r="DG31" s="9" t="s">
        <v>59</v>
      </c>
      <c r="DH31" s="9" t="s">
        <v>59</v>
      </c>
      <c r="DI31" s="9" t="s">
        <v>59</v>
      </c>
      <c r="DJ31" s="9" t="s">
        <v>59</v>
      </c>
      <c r="DK31" s="9" t="s">
        <v>59</v>
      </c>
      <c r="DL31" s="9" t="s">
        <v>59</v>
      </c>
      <c r="DM31" s="9" t="s">
        <v>59</v>
      </c>
      <c r="DN31" s="9" t="s">
        <v>59</v>
      </c>
      <c r="DO31" s="9" t="s">
        <v>59</v>
      </c>
      <c r="DP31" s="9" t="s">
        <v>59</v>
      </c>
      <c r="DQ31" s="9" t="s">
        <v>59</v>
      </c>
      <c r="DR31" s="9" t="s">
        <v>59</v>
      </c>
    </row>
    <row r="32" spans="1:122" ht="12.75">
      <c r="A32" s="3" t="s">
        <v>45</v>
      </c>
      <c r="B32" s="9" t="s">
        <v>59</v>
      </c>
      <c r="C32" s="9" t="s">
        <v>28</v>
      </c>
      <c r="D32" s="9" t="s">
        <v>59</v>
      </c>
      <c r="E32" s="9" t="s">
        <v>59</v>
      </c>
      <c r="F32" s="9" t="s">
        <v>59</v>
      </c>
      <c r="G32" s="9" t="s">
        <v>59</v>
      </c>
      <c r="H32" s="9" t="s">
        <v>59</v>
      </c>
      <c r="I32" s="9" t="s">
        <v>59</v>
      </c>
      <c r="J32" s="9" t="s">
        <v>59</v>
      </c>
      <c r="K32" s="9" t="s">
        <v>59</v>
      </c>
      <c r="L32" s="9" t="s">
        <v>59</v>
      </c>
      <c r="M32" s="9" t="s">
        <v>59</v>
      </c>
      <c r="N32" s="9" t="s">
        <v>59</v>
      </c>
      <c r="O32" s="9" t="s">
        <v>28</v>
      </c>
      <c r="P32" s="9" t="s">
        <v>28</v>
      </c>
      <c r="Q32" s="9" t="s">
        <v>28</v>
      </c>
      <c r="R32" s="9" t="s">
        <v>28</v>
      </c>
      <c r="S32" s="9" t="s">
        <v>28</v>
      </c>
      <c r="T32" s="9" t="s">
        <v>28</v>
      </c>
      <c r="U32" s="9" t="s">
        <v>28</v>
      </c>
      <c r="V32" s="9" t="s">
        <v>28</v>
      </c>
      <c r="W32" s="9" t="s">
        <v>28</v>
      </c>
      <c r="X32" s="9" t="s">
        <v>28</v>
      </c>
      <c r="Y32" s="9" t="s">
        <v>28</v>
      </c>
      <c r="Z32" s="9" t="s">
        <v>28</v>
      </c>
      <c r="AA32" s="9" t="s">
        <v>28</v>
      </c>
      <c r="AB32" s="9" t="s">
        <v>28</v>
      </c>
      <c r="AC32" s="9" t="s">
        <v>28</v>
      </c>
      <c r="AD32" s="9" t="s">
        <v>28</v>
      </c>
      <c r="AE32" s="9" t="s">
        <v>59</v>
      </c>
      <c r="AF32" s="9" t="s">
        <v>59</v>
      </c>
      <c r="AG32" s="9" t="s">
        <v>59</v>
      </c>
      <c r="AH32" s="9" t="s">
        <v>59</v>
      </c>
      <c r="AI32" s="9" t="s">
        <v>59</v>
      </c>
      <c r="AJ32" s="9" t="s">
        <v>59</v>
      </c>
      <c r="AK32" s="9" t="s">
        <v>59</v>
      </c>
      <c r="AL32" s="9" t="s">
        <v>59</v>
      </c>
      <c r="AM32" s="9" t="s">
        <v>28</v>
      </c>
      <c r="AN32" s="9" t="s">
        <v>59</v>
      </c>
      <c r="AO32" s="9" t="s">
        <v>28</v>
      </c>
      <c r="AP32" s="9" t="s">
        <v>28</v>
      </c>
      <c r="AQ32" s="9" t="s">
        <v>28</v>
      </c>
      <c r="AR32" s="9" t="s">
        <v>28</v>
      </c>
      <c r="AS32" s="9" t="s">
        <v>59</v>
      </c>
      <c r="AT32" s="9" t="s">
        <v>59</v>
      </c>
      <c r="AU32" s="9" t="s">
        <v>59</v>
      </c>
      <c r="AV32" s="9" t="s">
        <v>59</v>
      </c>
      <c r="AW32" s="9" t="s">
        <v>59</v>
      </c>
      <c r="AX32" s="9" t="s">
        <v>59</v>
      </c>
      <c r="AY32" s="9" t="s">
        <v>59</v>
      </c>
      <c r="AZ32" s="9" t="s">
        <v>28</v>
      </c>
      <c r="BA32" s="9" t="s">
        <v>28</v>
      </c>
      <c r="BB32" s="9" t="s">
        <v>28</v>
      </c>
      <c r="BC32" s="9" t="s">
        <v>28</v>
      </c>
      <c r="BD32" s="9" t="s">
        <v>28</v>
      </c>
      <c r="BE32" s="9" t="s">
        <v>28</v>
      </c>
      <c r="BF32" s="9" t="s">
        <v>28</v>
      </c>
      <c r="BG32" s="9" t="s">
        <v>28</v>
      </c>
      <c r="BH32" s="9" t="s">
        <v>28</v>
      </c>
      <c r="BI32" s="9" t="s">
        <v>28</v>
      </c>
      <c r="BJ32" s="9" t="s">
        <v>28</v>
      </c>
      <c r="BK32" s="9" t="s">
        <v>59</v>
      </c>
      <c r="BL32" s="9" t="s">
        <v>59</v>
      </c>
      <c r="BM32" s="9" t="s">
        <v>28</v>
      </c>
      <c r="BN32" s="9" t="s">
        <v>59</v>
      </c>
      <c r="BO32" s="9" t="s">
        <v>59</v>
      </c>
      <c r="BP32" s="9" t="s">
        <v>59</v>
      </c>
      <c r="BQ32" s="9" t="s">
        <v>59</v>
      </c>
      <c r="BR32" s="9" t="s">
        <v>59</v>
      </c>
      <c r="BS32" s="9" t="s">
        <v>59</v>
      </c>
      <c r="BT32" s="9" t="s">
        <v>59</v>
      </c>
      <c r="BU32" s="9" t="s">
        <v>59</v>
      </c>
      <c r="BV32" s="9" t="s">
        <v>59</v>
      </c>
      <c r="BW32" s="9" t="s">
        <v>59</v>
      </c>
      <c r="BX32" s="9" t="s">
        <v>59</v>
      </c>
      <c r="BY32" s="9" t="s">
        <v>59</v>
      </c>
      <c r="BZ32" s="9" t="s">
        <v>59</v>
      </c>
      <c r="CA32" s="9" t="s">
        <v>59</v>
      </c>
      <c r="CB32" s="9" t="s">
        <v>59</v>
      </c>
      <c r="CC32" s="9" t="s">
        <v>59</v>
      </c>
      <c r="CD32" s="9" t="s">
        <v>59</v>
      </c>
      <c r="CE32" s="9" t="s">
        <v>59</v>
      </c>
      <c r="CF32" s="9" t="s">
        <v>59</v>
      </c>
      <c r="CG32" s="9" t="s">
        <v>59</v>
      </c>
      <c r="CH32" s="9" t="s">
        <v>59</v>
      </c>
      <c r="CI32" s="9" t="s">
        <v>59</v>
      </c>
      <c r="CJ32" s="9" t="s">
        <v>59</v>
      </c>
      <c r="CK32" s="9" t="s">
        <v>59</v>
      </c>
      <c r="CL32" s="9" t="s">
        <v>59</v>
      </c>
      <c r="CM32" s="9" t="s">
        <v>59</v>
      </c>
      <c r="CN32" s="9" t="s">
        <v>59</v>
      </c>
      <c r="CO32" s="9" t="s">
        <v>28</v>
      </c>
      <c r="CP32" s="9" t="s">
        <v>28</v>
      </c>
      <c r="CQ32" s="9" t="s">
        <v>28</v>
      </c>
      <c r="CR32" s="9" t="s">
        <v>28</v>
      </c>
      <c r="CS32" s="9" t="s">
        <v>28</v>
      </c>
      <c r="CT32" s="9" t="s">
        <v>28</v>
      </c>
      <c r="CU32" s="9" t="s">
        <v>28</v>
      </c>
      <c r="CV32" s="9" t="s">
        <v>28</v>
      </c>
      <c r="CW32" s="9" t="s">
        <v>28</v>
      </c>
      <c r="CX32" s="9" t="s">
        <v>28</v>
      </c>
      <c r="CY32" s="9" t="s">
        <v>28</v>
      </c>
      <c r="CZ32" s="9" t="s">
        <v>59</v>
      </c>
      <c r="DA32" s="9" t="s">
        <v>28</v>
      </c>
      <c r="DB32" s="9" t="s">
        <v>59</v>
      </c>
      <c r="DC32" s="9" t="s">
        <v>59</v>
      </c>
      <c r="DD32" s="9" t="s">
        <v>59</v>
      </c>
      <c r="DE32" s="9" t="s">
        <v>59</v>
      </c>
      <c r="DF32" s="9" t="s">
        <v>59</v>
      </c>
      <c r="DG32" s="9" t="s">
        <v>59</v>
      </c>
      <c r="DH32" s="9" t="s">
        <v>28</v>
      </c>
      <c r="DI32" s="9" t="s">
        <v>28</v>
      </c>
      <c r="DJ32" s="9" t="s">
        <v>28</v>
      </c>
      <c r="DK32" s="9" t="s">
        <v>59</v>
      </c>
      <c r="DL32" s="9" t="s">
        <v>59</v>
      </c>
      <c r="DM32" s="9" t="s">
        <v>59</v>
      </c>
      <c r="DN32" s="9" t="s">
        <v>28</v>
      </c>
      <c r="DO32" s="9" t="s">
        <v>28</v>
      </c>
      <c r="DP32" s="9" t="s">
        <v>59</v>
      </c>
      <c r="DQ32" s="9" t="s">
        <v>59</v>
      </c>
      <c r="DR32" s="9" t="s">
        <v>59</v>
      </c>
    </row>
    <row r="33" spans="1:122" ht="12.75">
      <c r="A33" s="3" t="s">
        <v>46</v>
      </c>
      <c r="B33" s="9" t="s">
        <v>59</v>
      </c>
      <c r="C33" s="9" t="s">
        <v>59</v>
      </c>
      <c r="D33" s="9" t="s">
        <v>59</v>
      </c>
      <c r="E33" s="9" t="s">
        <v>59</v>
      </c>
      <c r="F33" s="9" t="s">
        <v>59</v>
      </c>
      <c r="G33" s="9" t="s">
        <v>59</v>
      </c>
      <c r="H33" s="9" t="s">
        <v>59</v>
      </c>
      <c r="I33" s="9" t="s">
        <v>59</v>
      </c>
      <c r="J33" s="9" t="s">
        <v>59</v>
      </c>
      <c r="K33" s="9" t="s">
        <v>59</v>
      </c>
      <c r="L33" s="9" t="s">
        <v>59</v>
      </c>
      <c r="M33" s="9" t="s">
        <v>59</v>
      </c>
      <c r="N33" s="9" t="s">
        <v>59</v>
      </c>
      <c r="O33" s="9" t="s">
        <v>28</v>
      </c>
      <c r="P33" s="9" t="s">
        <v>28</v>
      </c>
      <c r="Q33" s="9" t="s">
        <v>28</v>
      </c>
      <c r="R33" s="9" t="s">
        <v>28</v>
      </c>
      <c r="S33" s="9" t="s">
        <v>28</v>
      </c>
      <c r="T33" s="9" t="s">
        <v>28</v>
      </c>
      <c r="U33" s="9" t="s">
        <v>28</v>
      </c>
      <c r="V33" s="9" t="s">
        <v>28</v>
      </c>
      <c r="W33" s="9" t="s">
        <v>28</v>
      </c>
      <c r="X33" s="9" t="s">
        <v>28</v>
      </c>
      <c r="Y33" s="9" t="s">
        <v>28</v>
      </c>
      <c r="Z33" s="9" t="s">
        <v>28</v>
      </c>
      <c r="AA33" s="9" t="s">
        <v>28</v>
      </c>
      <c r="AB33" s="9" t="s">
        <v>28</v>
      </c>
      <c r="AC33" s="9" t="s">
        <v>28</v>
      </c>
      <c r="AD33" s="9" t="s">
        <v>28</v>
      </c>
      <c r="AE33" s="9" t="s">
        <v>28</v>
      </c>
      <c r="AF33" s="9" t="s">
        <v>59</v>
      </c>
      <c r="AG33" s="9" t="s">
        <v>59</v>
      </c>
      <c r="AH33" s="9" t="s">
        <v>59</v>
      </c>
      <c r="AI33" s="9" t="s">
        <v>59</v>
      </c>
      <c r="AJ33" s="9" t="s">
        <v>59</v>
      </c>
      <c r="AK33" s="9" t="s">
        <v>59</v>
      </c>
      <c r="AL33" s="9" t="s">
        <v>59</v>
      </c>
      <c r="AM33" s="9" t="s">
        <v>28</v>
      </c>
      <c r="AN33" s="9" t="s">
        <v>28</v>
      </c>
      <c r="AO33" s="9" t="s">
        <v>59</v>
      </c>
      <c r="AP33" s="9" t="s">
        <v>59</v>
      </c>
      <c r="AQ33" s="9" t="s">
        <v>59</v>
      </c>
      <c r="AR33" s="9" t="s">
        <v>59</v>
      </c>
      <c r="AS33" s="9" t="s">
        <v>59</v>
      </c>
      <c r="AT33" s="9" t="s">
        <v>59</v>
      </c>
      <c r="AU33" s="9" t="s">
        <v>59</v>
      </c>
      <c r="AV33" s="9" t="s">
        <v>59</v>
      </c>
      <c r="AW33" s="9" t="s">
        <v>59</v>
      </c>
      <c r="AX33" s="9" t="s">
        <v>59</v>
      </c>
      <c r="AY33" s="9" t="s">
        <v>59</v>
      </c>
      <c r="AZ33" s="9" t="s">
        <v>28</v>
      </c>
      <c r="BA33" s="9" t="s">
        <v>28</v>
      </c>
      <c r="BB33" s="9" t="s">
        <v>28</v>
      </c>
      <c r="BC33" s="9" t="s">
        <v>28</v>
      </c>
      <c r="BD33" s="9" t="s">
        <v>28</v>
      </c>
      <c r="BE33" s="9" t="s">
        <v>28</v>
      </c>
      <c r="BF33" s="9" t="s">
        <v>28</v>
      </c>
      <c r="BG33" s="9" t="s">
        <v>28</v>
      </c>
      <c r="BH33" s="9" t="s">
        <v>28</v>
      </c>
      <c r="BI33" s="9" t="s">
        <v>28</v>
      </c>
      <c r="BJ33" s="9" t="s">
        <v>28</v>
      </c>
      <c r="BK33" s="9" t="s">
        <v>59</v>
      </c>
      <c r="BL33" s="9" t="s">
        <v>59</v>
      </c>
      <c r="BM33" s="9" t="s">
        <v>28</v>
      </c>
      <c r="BN33" s="9" t="s">
        <v>59</v>
      </c>
      <c r="BO33" s="9" t="s">
        <v>59</v>
      </c>
      <c r="BP33" s="9" t="s">
        <v>59</v>
      </c>
      <c r="BQ33" s="9" t="s">
        <v>59</v>
      </c>
      <c r="BR33" s="9" t="s">
        <v>59</v>
      </c>
      <c r="BS33" s="9" t="s">
        <v>59</v>
      </c>
      <c r="BT33" s="9" t="s">
        <v>59</v>
      </c>
      <c r="BU33" s="9" t="s">
        <v>59</v>
      </c>
      <c r="BV33" s="9" t="s">
        <v>59</v>
      </c>
      <c r="BW33" s="9" t="s">
        <v>59</v>
      </c>
      <c r="BX33" s="9" t="s">
        <v>59</v>
      </c>
      <c r="BY33" s="9" t="s">
        <v>59</v>
      </c>
      <c r="BZ33" s="9" t="s">
        <v>59</v>
      </c>
      <c r="CA33" s="9" t="s">
        <v>59</v>
      </c>
      <c r="CB33" s="9" t="s">
        <v>59</v>
      </c>
      <c r="CC33" s="9" t="s">
        <v>59</v>
      </c>
      <c r="CD33" s="9" t="s">
        <v>59</v>
      </c>
      <c r="CE33" s="9" t="s">
        <v>59</v>
      </c>
      <c r="CF33" s="9" t="s">
        <v>59</v>
      </c>
      <c r="CG33" s="9" t="s">
        <v>59</v>
      </c>
      <c r="CH33" s="9" t="s">
        <v>59</v>
      </c>
      <c r="CI33" s="9" t="s">
        <v>59</v>
      </c>
      <c r="CJ33" s="9" t="s">
        <v>59</v>
      </c>
      <c r="CK33" s="9" t="s">
        <v>59</v>
      </c>
      <c r="CL33" s="9" t="s">
        <v>59</v>
      </c>
      <c r="CM33" s="9" t="s">
        <v>59</v>
      </c>
      <c r="CN33" s="9" t="s">
        <v>59</v>
      </c>
      <c r="CO33" s="9" t="s">
        <v>28</v>
      </c>
      <c r="CP33" s="9" t="s">
        <v>28</v>
      </c>
      <c r="CQ33" s="9" t="s">
        <v>28</v>
      </c>
      <c r="CR33" s="9" t="s">
        <v>28</v>
      </c>
      <c r="CS33" s="9" t="s">
        <v>28</v>
      </c>
      <c r="CT33" s="9" t="s">
        <v>28</v>
      </c>
      <c r="CU33" s="9" t="s">
        <v>28</v>
      </c>
      <c r="CV33" s="9" t="s">
        <v>28</v>
      </c>
      <c r="CW33" s="9" t="s">
        <v>28</v>
      </c>
      <c r="CX33" s="9" t="s">
        <v>28</v>
      </c>
      <c r="CY33" s="9" t="s">
        <v>28</v>
      </c>
      <c r="CZ33" s="9" t="s">
        <v>59</v>
      </c>
      <c r="DA33" s="9" t="s">
        <v>28</v>
      </c>
      <c r="DB33" s="9" t="s">
        <v>59</v>
      </c>
      <c r="DC33" s="9" t="s">
        <v>59</v>
      </c>
      <c r="DD33" s="9" t="s">
        <v>59</v>
      </c>
      <c r="DE33" s="9" t="s">
        <v>59</v>
      </c>
      <c r="DF33" s="9" t="s">
        <v>59</v>
      </c>
      <c r="DG33" s="9" t="s">
        <v>59</v>
      </c>
      <c r="DH33" s="9" t="s">
        <v>59</v>
      </c>
      <c r="DI33" s="9" t="s">
        <v>59</v>
      </c>
      <c r="DJ33" s="9" t="s">
        <v>59</v>
      </c>
      <c r="DK33" s="9" t="s">
        <v>59</v>
      </c>
      <c r="DL33" s="9" t="s">
        <v>59</v>
      </c>
      <c r="DM33" s="9" t="s">
        <v>59</v>
      </c>
      <c r="DN33" s="9" t="s">
        <v>59</v>
      </c>
      <c r="DO33" s="9" t="s">
        <v>59</v>
      </c>
      <c r="DP33" s="9" t="s">
        <v>59</v>
      </c>
      <c r="DQ33" s="9" t="s">
        <v>59</v>
      </c>
      <c r="DR33" s="9" t="s">
        <v>28</v>
      </c>
    </row>
    <row r="34" spans="1:122" ht="12.75">
      <c r="A34" s="3" t="s">
        <v>47</v>
      </c>
      <c r="B34" s="9" t="s">
        <v>28</v>
      </c>
      <c r="C34" s="9" t="s">
        <v>28</v>
      </c>
      <c r="D34" s="9" t="s">
        <v>59</v>
      </c>
      <c r="E34" s="9" t="s">
        <v>59</v>
      </c>
      <c r="F34" s="9" t="s">
        <v>59</v>
      </c>
      <c r="G34" s="9" t="s">
        <v>59</v>
      </c>
      <c r="H34" s="9" t="s">
        <v>59</v>
      </c>
      <c r="I34" s="9" t="s">
        <v>59</v>
      </c>
      <c r="J34" s="9" t="s">
        <v>59</v>
      </c>
      <c r="K34" s="9" t="s">
        <v>59</v>
      </c>
      <c r="L34" s="9" t="s">
        <v>59</v>
      </c>
      <c r="M34" s="9" t="s">
        <v>59</v>
      </c>
      <c r="N34" s="9" t="s">
        <v>59</v>
      </c>
      <c r="O34" s="9" t="s">
        <v>28</v>
      </c>
      <c r="P34" s="9" t="s">
        <v>28</v>
      </c>
      <c r="Q34" s="9" t="s">
        <v>28</v>
      </c>
      <c r="R34" s="9" t="s">
        <v>28</v>
      </c>
      <c r="S34" s="9" t="s">
        <v>28</v>
      </c>
      <c r="T34" s="9" t="s">
        <v>28</v>
      </c>
      <c r="U34" s="9" t="s">
        <v>28</v>
      </c>
      <c r="V34" s="9" t="s">
        <v>28</v>
      </c>
      <c r="W34" s="9" t="s">
        <v>28</v>
      </c>
      <c r="X34" s="9" t="s">
        <v>28</v>
      </c>
      <c r="Y34" s="9" t="s">
        <v>28</v>
      </c>
      <c r="Z34" s="9" t="s">
        <v>28</v>
      </c>
      <c r="AA34" s="9" t="s">
        <v>28</v>
      </c>
      <c r="AB34" s="9" t="s">
        <v>28</v>
      </c>
      <c r="AC34" s="9" t="s">
        <v>28</v>
      </c>
      <c r="AD34" s="9" t="s">
        <v>28</v>
      </c>
      <c r="AE34" s="9" t="s">
        <v>28</v>
      </c>
      <c r="AF34" s="9" t="s">
        <v>59</v>
      </c>
      <c r="AG34" s="9" t="s">
        <v>59</v>
      </c>
      <c r="AH34" s="9" t="s">
        <v>59</v>
      </c>
      <c r="AI34" s="9" t="s">
        <v>59</v>
      </c>
      <c r="AJ34" s="9" t="s">
        <v>59</v>
      </c>
      <c r="AK34" s="9" t="s">
        <v>59</v>
      </c>
      <c r="AL34" s="9" t="s">
        <v>59</v>
      </c>
      <c r="AM34" s="9" t="s">
        <v>28</v>
      </c>
      <c r="AN34" s="9" t="s">
        <v>28</v>
      </c>
      <c r="AO34" s="9" t="s">
        <v>28</v>
      </c>
      <c r="AP34" s="9" t="s">
        <v>28</v>
      </c>
      <c r="AQ34" s="9" t="s">
        <v>28</v>
      </c>
      <c r="AR34" s="9" t="s">
        <v>28</v>
      </c>
      <c r="AS34" s="9" t="s">
        <v>59</v>
      </c>
      <c r="AT34" s="9" t="s">
        <v>59</v>
      </c>
      <c r="AU34" s="9" t="s">
        <v>59</v>
      </c>
      <c r="AV34" s="9" t="s">
        <v>59</v>
      </c>
      <c r="AW34" s="9" t="s">
        <v>59</v>
      </c>
      <c r="AX34" s="9" t="s">
        <v>59</v>
      </c>
      <c r="AY34" s="9" t="s">
        <v>59</v>
      </c>
      <c r="AZ34" s="9" t="s">
        <v>28</v>
      </c>
      <c r="BA34" s="9" t="s">
        <v>28</v>
      </c>
      <c r="BB34" s="9" t="s">
        <v>28</v>
      </c>
      <c r="BC34" s="9" t="s">
        <v>28</v>
      </c>
      <c r="BD34" s="9" t="s">
        <v>28</v>
      </c>
      <c r="BE34" s="9" t="s">
        <v>28</v>
      </c>
      <c r="BF34" s="9" t="s">
        <v>28</v>
      </c>
      <c r="BG34" s="9" t="s">
        <v>28</v>
      </c>
      <c r="BH34" s="9" t="s">
        <v>28</v>
      </c>
      <c r="BI34" s="9" t="s">
        <v>28</v>
      </c>
      <c r="BJ34" s="9" t="s">
        <v>28</v>
      </c>
      <c r="BK34" s="9" t="s">
        <v>59</v>
      </c>
      <c r="BL34" s="9" t="s">
        <v>59</v>
      </c>
      <c r="BM34" s="9" t="s">
        <v>28</v>
      </c>
      <c r="BN34" s="9" t="s">
        <v>59</v>
      </c>
      <c r="BO34" s="9" t="s">
        <v>59</v>
      </c>
      <c r="BP34" s="9" t="s">
        <v>28</v>
      </c>
      <c r="BQ34" s="9" t="s">
        <v>28</v>
      </c>
      <c r="BR34" s="9" t="s">
        <v>28</v>
      </c>
      <c r="BS34" s="9" t="s">
        <v>28</v>
      </c>
      <c r="BT34" s="9" t="s">
        <v>28</v>
      </c>
      <c r="BU34" s="9" t="s">
        <v>28</v>
      </c>
      <c r="BV34" s="9" t="s">
        <v>59</v>
      </c>
      <c r="BW34" s="9" t="s">
        <v>59</v>
      </c>
      <c r="BX34" s="9" t="s">
        <v>28</v>
      </c>
      <c r="BY34" s="9" t="s">
        <v>28</v>
      </c>
      <c r="BZ34" s="9" t="s">
        <v>28</v>
      </c>
      <c r="CA34" s="9" t="s">
        <v>59</v>
      </c>
      <c r="CB34" s="9" t="s">
        <v>59</v>
      </c>
      <c r="CC34" s="9" t="s">
        <v>59</v>
      </c>
      <c r="CD34" s="9" t="s">
        <v>59</v>
      </c>
      <c r="CE34" s="9" t="s">
        <v>59</v>
      </c>
      <c r="CF34" s="9" t="s">
        <v>59</v>
      </c>
      <c r="CG34" s="9" t="s">
        <v>59</v>
      </c>
      <c r="CH34" s="9" t="s">
        <v>59</v>
      </c>
      <c r="CI34" s="9" t="s">
        <v>59</v>
      </c>
      <c r="CJ34" s="9" t="s">
        <v>28</v>
      </c>
      <c r="CK34" s="9" t="s">
        <v>28</v>
      </c>
      <c r="CL34" s="9" t="s">
        <v>28</v>
      </c>
      <c r="CM34" s="9" t="s">
        <v>28</v>
      </c>
      <c r="CN34" s="9" t="s">
        <v>59</v>
      </c>
      <c r="CO34" s="9" t="s">
        <v>28</v>
      </c>
      <c r="CP34" s="9" t="s">
        <v>28</v>
      </c>
      <c r="CQ34" s="9" t="s">
        <v>28</v>
      </c>
      <c r="CR34" s="9" t="s">
        <v>28</v>
      </c>
      <c r="CS34" s="9" t="s">
        <v>28</v>
      </c>
      <c r="CT34" s="9" t="s">
        <v>28</v>
      </c>
      <c r="CU34" s="9" t="s">
        <v>28</v>
      </c>
      <c r="CV34" s="9" t="s">
        <v>28</v>
      </c>
      <c r="CW34" s="9" t="s">
        <v>28</v>
      </c>
      <c r="CX34" s="9" t="s">
        <v>28</v>
      </c>
      <c r="CY34" s="9" t="s">
        <v>28</v>
      </c>
      <c r="CZ34" s="9" t="s">
        <v>59</v>
      </c>
      <c r="DA34" s="9" t="s">
        <v>28</v>
      </c>
      <c r="DB34" s="9" t="s">
        <v>59</v>
      </c>
      <c r="DC34" s="9" t="s">
        <v>59</v>
      </c>
      <c r="DD34" s="9" t="s">
        <v>59</v>
      </c>
      <c r="DE34" s="9" t="s">
        <v>59</v>
      </c>
      <c r="DF34" s="9" t="s">
        <v>59</v>
      </c>
      <c r="DG34" s="9" t="s">
        <v>59</v>
      </c>
      <c r="DH34" s="9" t="s">
        <v>28</v>
      </c>
      <c r="DI34" s="9" t="s">
        <v>28</v>
      </c>
      <c r="DJ34" s="9" t="s">
        <v>28</v>
      </c>
      <c r="DK34" s="9" t="s">
        <v>59</v>
      </c>
      <c r="DL34" s="9" t="s">
        <v>59</v>
      </c>
      <c r="DM34" s="9" t="s">
        <v>59</v>
      </c>
      <c r="DN34" s="9" t="s">
        <v>28</v>
      </c>
      <c r="DO34" s="9" t="s">
        <v>28</v>
      </c>
      <c r="DP34" s="9" t="s">
        <v>59</v>
      </c>
      <c r="DQ34" s="9" t="s">
        <v>59</v>
      </c>
      <c r="DR34" s="9" t="s">
        <v>59</v>
      </c>
    </row>
    <row r="37" spans="1:12" ht="12.75">
      <c r="A37" s="5" t="s">
        <v>97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9" ht="12.75">
      <c r="M39" s="10"/>
    </row>
  </sheetData>
  <sheetProtection/>
  <mergeCells count="3">
    <mergeCell ref="A1:DR1"/>
    <mergeCell ref="A2:C2"/>
    <mergeCell ref="A3:D3"/>
  </mergeCells>
  <hyperlinks>
    <hyperlink ref="D5" r:id="rId1" display="Australian Census and Migrants Integrated Dataset 2011 Datacube - Australia"/>
    <hyperlink ref="F5" r:id="rId2" display="Australian Census and Migrants Integrated Dataset 2011 Datacube - New South Wales"/>
    <hyperlink ref="E5" r:id="rId3" display="Australian Census and Migrants Integrated Dataset 2011 Datacube - Australian Capital Territory"/>
    <hyperlink ref="G5" r:id="rId4" display="Australian Census and Migrants Integrated Dataset 2011 Datacube - Northern Territory"/>
    <hyperlink ref="H5" r:id="rId5" display="Australian Census and Migrants Integrated Dataset 2011 Datacube - Queensland"/>
    <hyperlink ref="I5" r:id="rId6" display="Australian Census and Migrants Integrated Dataset 2011 Datacube - South Australia"/>
    <hyperlink ref="J5" r:id="rId7" display="Australian Census and Migrants Integrated Dataset 2011 Datacube - Tasmania"/>
    <hyperlink ref="K5" r:id="rId8" display="Australian Census and Migrants Integrated Dataset 2011 Datacube - Victoria"/>
    <hyperlink ref="L5" r:id="rId9" display="Australian Census and Migrants Integrated Dataset 2011 Datacube - Western Australia"/>
    <hyperlink ref="AS5" r:id="rId10" display="Cultural and Linguistic Characteristics of People using Mental Health Services and Prescription Medications, 2011: Table 1"/>
    <hyperlink ref="AT5" r:id="rId11" display="Cultural and Linguistic Characteristics of People using Mental Health Services and Prescription Medications, 2011: Table 2"/>
    <hyperlink ref="AU5" r:id="rId12" display="Cultural and Linguistic Characteristics of People using Mental Health Services and Prescription Medications, 2011: Table 3"/>
    <hyperlink ref="AV5" r:id="rId13" display="Cultural and Linguistic Characteristics of People using Mental Health Services and Prescription Medications, 2011: Table 4"/>
    <hyperlink ref="AW5" r:id="rId14" display="Cultural and Linguistic Characteristics of People using Mental Health Services and Prescription Medications, 2011: Table 5"/>
    <hyperlink ref="AX5" r:id="rId15" display="Cultural and Linguistic Characteristics of People using Mental Health Services and Prescription Medications, 2011: Table 6"/>
    <hyperlink ref="AY5" r:id="rId16" display="Cultural and Linguistic Characteristics of People using Mental Health Services and Prescription Medications, 2011: Table 7"/>
    <hyperlink ref="A37" r:id="rId17" display="© Commonwealth of Australia 2011"/>
  </hyperlinks>
  <printOptions/>
  <pageMargins left="0.7874015748031497" right="0.7874015748031497" top="1.0236220472440944" bottom="1.0236220472440944" header="0.7874015748031497" footer="0.7874015748031497"/>
  <pageSetup fitToWidth="0" fitToHeight="1" horizontalDpi="300" verticalDpi="300" orientation="landscape" pageOrder="overThenDown" paperSize="9" scale="51" r:id="rId19"/>
  <headerFooter alignWithMargins="0">
    <oddHeader>&amp;C&amp;A</oddHeader>
    <oddFooter>&amp;CPage &amp;P</oddFooter>
  </headerFooter>
  <ignoredErrors>
    <ignoredError sqref="BA5" formula="1"/>
  </ignoredErrors>
  <drawing r:id="rId1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37"/>
  <sheetViews>
    <sheetView zoomScalePageLayoutView="0" workbookViewId="0" topLeftCell="A1">
      <pane xSplit="1" ySplit="5" topLeftCell="B6" activePane="bottomRight" state="frozen"/>
      <selection pane="topLeft" activeCell="A2" sqref="A2:C3"/>
      <selection pane="topRight" activeCell="A2" sqref="A2:C3"/>
      <selection pane="bottomLeft" activeCell="A2" sqref="A2:C3"/>
      <selection pane="bottomRight" activeCell="A2" sqref="A2:M2"/>
    </sheetView>
  </sheetViews>
  <sheetFormatPr defaultColWidth="11.57421875" defaultRowHeight="12.75"/>
  <cols>
    <col min="1" max="1" width="38.8515625" style="0" customWidth="1"/>
    <col min="2" max="3" width="11.57421875" style="8" customWidth="1"/>
    <col min="4" max="4" width="12.28125" style="8" customWidth="1"/>
    <col min="5" max="5" width="11.57421875" style="8" customWidth="1"/>
    <col min="6" max="6" width="12.7109375" style="8" customWidth="1"/>
    <col min="7" max="9" width="11.57421875" style="8" customWidth="1"/>
    <col min="10" max="10" width="12.7109375" style="8" customWidth="1"/>
    <col min="11" max="11" width="11.57421875" style="8" customWidth="1"/>
    <col min="12" max="12" width="12.140625" style="8" customWidth="1"/>
    <col min="13" max="15" width="11.57421875" style="8" customWidth="1"/>
    <col min="16" max="16" width="10.7109375" style="8" customWidth="1"/>
    <col min="17" max="18" width="11.57421875" style="8" customWidth="1"/>
    <col min="19" max="19" width="12.28125" style="8" customWidth="1"/>
    <col min="20" max="21" width="11.57421875" style="8" customWidth="1"/>
    <col min="22" max="22" width="12.7109375" style="8" customWidth="1"/>
    <col min="23" max="25" width="11.57421875" style="8" customWidth="1"/>
    <col min="26" max="26" width="10.7109375" style="8" customWidth="1"/>
    <col min="27" max="52" width="11.57421875" style="8" customWidth="1"/>
    <col min="53" max="53" width="12.57421875" style="8" customWidth="1"/>
    <col min="54" max="58" width="11.57421875" style="8" customWidth="1"/>
    <col min="59" max="59" width="12.421875" style="8" customWidth="1"/>
    <col min="60" max="75" width="11.57421875" style="8" customWidth="1"/>
    <col min="76" max="76" width="12.421875" style="8" customWidth="1"/>
    <col min="77" max="77" width="11.57421875" style="8" customWidth="1"/>
    <col min="78" max="78" width="14.57421875" style="8" customWidth="1"/>
    <col min="79" max="80" width="11.57421875" style="8" customWidth="1"/>
    <col min="81" max="81" width="13.421875" style="8" customWidth="1"/>
    <col min="82" max="86" width="11.57421875" style="8" customWidth="1"/>
    <col min="87" max="87" width="12.28125" style="8" customWidth="1"/>
    <col min="88" max="89" width="11.57421875" style="8" customWidth="1"/>
    <col min="90" max="90" width="12.7109375" style="8" customWidth="1"/>
    <col min="91" max="92" width="11.57421875" style="8" customWidth="1"/>
    <col min="93" max="93" width="16.57421875" style="8" customWidth="1"/>
    <col min="94" max="94" width="15.140625" style="8" customWidth="1"/>
    <col min="95" max="95" width="14.140625" style="8" customWidth="1"/>
    <col min="96" max="96" width="12.57421875" style="8" customWidth="1"/>
    <col min="97" max="97" width="11.57421875" style="8" customWidth="1"/>
    <col min="98" max="98" width="12.28125" style="8" customWidth="1"/>
    <col min="99" max="106" width="11.57421875" style="8" customWidth="1"/>
    <col min="107" max="108" width="12.00390625" style="8" customWidth="1"/>
    <col min="109" max="111" width="11.57421875" style="8" customWidth="1"/>
  </cols>
  <sheetData>
    <row r="1" spans="1:122" ht="67.5" customHeight="1">
      <c r="A1" s="28" t="s">
        <v>94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</row>
    <row r="2" spans="1:48" ht="22.5" customHeight="1">
      <c r="A2" s="30" t="s">
        <v>95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1"/>
      <c r="O2" s="1"/>
      <c r="Q2" s="1"/>
      <c r="R2" s="1"/>
      <c r="AA2" s="1"/>
      <c r="AB2" s="1"/>
      <c r="AC2" s="1"/>
      <c r="AD2" s="1"/>
      <c r="AE2" s="1"/>
      <c r="AF2" s="1"/>
      <c r="AG2" s="1"/>
      <c r="AH2" s="1"/>
      <c r="AI2" s="1"/>
      <c r="AU2" s="1"/>
      <c r="AV2" s="1"/>
    </row>
    <row r="3" spans="1:53" ht="12.75">
      <c r="A3" s="21" t="s">
        <v>105</v>
      </c>
      <c r="F3" s="21"/>
      <c r="J3" s="21"/>
      <c r="N3" s="21"/>
      <c r="O3" s="21"/>
      <c r="Q3" s="21"/>
      <c r="R3" s="21"/>
      <c r="S3" s="21"/>
      <c r="T3" s="21"/>
      <c r="U3" s="21"/>
      <c r="V3" s="21"/>
      <c r="W3" s="21"/>
      <c r="X3" s="21"/>
      <c r="Y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S3" s="21"/>
      <c r="AT3" s="21"/>
      <c r="AU3" s="21"/>
      <c r="AV3" s="21"/>
      <c r="BA3" s="7"/>
    </row>
    <row r="4" spans="1:122" ht="24" customHeight="1">
      <c r="A4" s="4" t="s">
        <v>48</v>
      </c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</row>
    <row r="5" spans="1:122" s="13" customFormat="1" ht="106.5" customHeight="1">
      <c r="A5" s="6"/>
      <c r="B5" s="11" t="str">
        <f>HYPERLINK("http://www.abs.gov.au/ausstats/subscriber.nsf/LookupAttach/3301.0Data+Cubes-13.12.176/$File/33010Do006_2016.xls","Births 2016")</f>
        <v>Births 2016</v>
      </c>
      <c r="C5" s="11" t="str">
        <f>HYPERLINK("http://www.abs.gov.au/ausstats/subscriber.nsf/LookupAttach/3415.0Data+Cubes-18.12.1755/$File/34150DS0090_2016_Census_Migrants.xls","Census of Population and Housing 2016")</f>
        <v>Census of Population and Housing 2016</v>
      </c>
      <c r="D5" s="11" t="str">
        <f>HYPERLINK("http://www.abs.gov.au/AUSSTATS/subscriber.nsf/LookupAttach/6250.0Data+Cubes-14.06.171/$File/62500DO001_201611.xls"," Characteristics of Recent Migrants 2016")</f>
        <v> Characteristics of Recent Migrants 2016</v>
      </c>
      <c r="E5" s="11" t="str">
        <f>HYPERLINK("http://www.abs.gov.au/ausstats/subscriber.nsf/LookupAttach/3302.0Data+Cubes-27.09.171/$File/33020Do001_2016.xls","Deaths 2016")</f>
        <v>Deaths 2016</v>
      </c>
      <c r="F5" s="11" t="str">
        <f>HYPERLINK("http://www.abs.gov.au/ausstats/Subscriber.nsf/LookupAttach/6227.0Data+Cubes-29.11.161/$File/62270Do001_201605.xls","Education and Work 2016")</f>
        <v>Education and Work 2016</v>
      </c>
      <c r="G5" s="11" t="str">
        <f>HYPERLINK("http://www.abs.gov.au/ausstats/subscriber.nsf/LookupAttach/3415.0Data+Cubes-18.12.17300/$File/34150DS0091_2016_Marriages and Divorces_Migrants.xls","Marriages and Divorces 2016")</f>
        <v>Marriages and Divorces 2016</v>
      </c>
      <c r="H5" s="16" t="str">
        <f>HYPERLINK("http://www.abs.gov.au/ausstats/subscriber.nsf/LookupAttach/3301.0Data+Cubes-08.11.166/$File/33010Do006_2015.xls","Births 2015")</f>
        <v>Births 2015</v>
      </c>
      <c r="I5" s="11" t="str">
        <f>HYPERLINK("http://www.abs.gov.au/ausstats/subscriber.nsf/LookupAttach/3302.0Data+Cubes-28.09.161/$File/33020Do001_2015.xls","Deaths 2015")</f>
        <v>Deaths 2015</v>
      </c>
      <c r="J5" s="11" t="str">
        <f>HYPERLINK("http://www.abs.gov.au/ausstats/subscriber.nsf/LookupAttach/3415.0Data+Cubes-28.06.16142/$File/34150DS0088_2015_Education and Work_Migrants.xls","Education and Work 2015")</f>
        <v>Education and Work 2015</v>
      </c>
      <c r="K5" s="11" t="str">
        <f>HYPERLINK("http://www.abs.gov.au/ausstats/subscriber.nsf/LookupAttach/4235.0Data+Cubes-22.06.164/$File/42350Do004_2015.xls","Qualifications and Work 2015")</f>
        <v>Qualifications and Work 2015</v>
      </c>
      <c r="L5" s="11" t="str">
        <f>HYPERLINK("http://www.abs.gov.au/ausstats/subscriber.nsf/LookupAttach/3415.0Data+Cubes-19.07.17315/$File/34150DS0089_2014-15_NHS_Migrants.xls","National Health Survey 2014-15")</f>
        <v>National Health Survey 2014-15</v>
      </c>
      <c r="M5" s="16" t="str">
        <f>HYPERLINK("http://www.abs.gov.au/ausstats/subscriber.nsf/LookupAttach/3301.0Data+Cubes-29.10.159/$File/33010Do009_2014.xls","Births 2014")</f>
        <v>Births 2014</v>
      </c>
      <c r="N5" s="11" t="str">
        <f>HYPERLINK("http://www.abs.gov.au/ausstats/subscriber.nsf/LookupAttach/3302.0Data+Cubes-12.11.159/$File/33020Do009_2014.xls","Deaths 2014")</f>
        <v>Deaths 2014</v>
      </c>
      <c r="O5" s="11" t="str">
        <f>HYPERLINK("http://www.abs.gov.au/ausstats/subscriber.nsf/LookupAttach/3415.0Data+Cubes-28.06.16303/$File/34150DS0087_2014_Marriages and Divorces_Migrants.xls","Marriages and Divorces 2014")</f>
        <v>Marriages and Divorces 2014</v>
      </c>
      <c r="P5" s="11" t="str">
        <f>HYPERLINK("http://www.abs.gov.au/ausstats/subscriber.nsf/LookupAttach/3418.0Data+Cubes-27.07.171/$File/34180Do0001_201314_1.xls","Personal Income of Migrants, Australia, 2013-14")</f>
        <v>Personal Income of Migrants, Australia, 2013-14</v>
      </c>
      <c r="Q5" s="16" t="str">
        <f>HYPERLINK("http://www.abs.gov.au/ausstats/subscriber.nsf/LookupAttach/3415.0Data+Cubes-19.08.1541/$File/34150DS0081_2013_Births_Migrants.xls","Births 2013")</f>
        <v>Births 2013</v>
      </c>
      <c r="R5" s="16" t="str">
        <f>HYPERLINK("http://www.abs.gov.au/ausstats/subscriber.nsf/LookupAttach/3415.0Data+Cubes-19.08.1542/$File/34150DS0080_2012_Births_Migrants.xls","Births 2012")</f>
        <v>Births 2012</v>
      </c>
      <c r="S5" s="11" t="str">
        <f>HYPERLINK(" http://www.abs.gov.au/AUSSTATS/subscriber.nsf/LookupAttach/6250.0Data+Cubes-30.06.141/$File/62500DO001_201311.xls"," Characteristics of Recent Migrants 2013")</f>
        <v> Characteristics of Recent Migrants 2013</v>
      </c>
      <c r="T5" s="11" t="str">
        <f>HYPERLINK("http://www.abs.gov.au/ausstats/subscriber.nsf/LookupAttach/3415.0Data+Cubes-19.08.15111/$File/34150DS0083_2013_Deaths_Migrants.xls","Deaths 2013")</f>
        <v>Deaths 2013</v>
      </c>
      <c r="U5" s="11" t="str">
        <f>HYPERLINK("http://www.abs.gov.au/ausstats/subscriber.nsf/LookupAttach/3415.0Data+Cubes-19.08.15112/$File/34150DS0082_2012_Deaths_Migrants.xls","Deaths 2012")</f>
        <v>Deaths 2012</v>
      </c>
      <c r="V5" s="11" t="str">
        <f>HYPERLINK("http://www.abs.gov.au/ausstats/subscriber.nsf/LookupAttach/3415.0Data+Cubes-19.08.15141/$File/34150DS0086_2013_Education and Work_Migrants.xls","Education and Work 2013")</f>
        <v>Education and Work 2013</v>
      </c>
      <c r="W5" s="11" t="str">
        <f>HYPERLINK("http://www.abs.gov.au/ausstats/subscriber.nsf/LookupAttach/3415.0Data+Cubes-19.08.15185/$File/41590do012.xls","General Social Survey 2014 Table 12")</f>
        <v>General Social Survey 2014 Table 12</v>
      </c>
      <c r="X5" s="11" t="str">
        <f>HYPERLINK("http://www.abs.gov.au/ausstats/subscriber.nsf/LookupAttach/3415.0Data+Cubes-19.08.15301/$File/34150DS0085_2013_Marriages and Divorces_Migrants.xls","Marriages and Divorces 2013")</f>
        <v>Marriages and Divorces 2013</v>
      </c>
      <c r="Y5" s="11" t="str">
        <f>HYPERLINK("http://www.abs.gov.au/ausstats/subscriber.nsf/LookupAttach/3415.0Data+Cubes-19.08.15302/$File/34150DS0084_2012_Marriages and Divorces_Migrants.xls","Marriages and Divorces 2012")</f>
        <v>Marriages and Divorces 2012</v>
      </c>
      <c r="Z5" s="11" t="str">
        <f>HYPERLINK("http://www.abs.gov.au/ausstats/subscriber.nsf/LookupAttach/3418.0Data+Cubes-27.10.161/$File/34180Do0001_201112_1.xlsx","Personal Income of Migrants, Australia, 2011-12")</f>
        <v>Personal Income of Migrants, Australia, 2011-12</v>
      </c>
      <c r="AA5" s="11" t="s">
        <v>67</v>
      </c>
      <c r="AB5" s="11" t="s">
        <v>68</v>
      </c>
      <c r="AC5" s="11" t="s">
        <v>69</v>
      </c>
      <c r="AD5" s="11" t="s">
        <v>70</v>
      </c>
      <c r="AE5" s="11" t="s">
        <v>71</v>
      </c>
      <c r="AF5" s="11" t="s">
        <v>72</v>
      </c>
      <c r="AG5" s="11" t="s">
        <v>73</v>
      </c>
      <c r="AH5" s="11" t="s">
        <v>74</v>
      </c>
      <c r="AI5" s="11" t="s">
        <v>75</v>
      </c>
      <c r="AJ5" s="16" t="str">
        <f>HYPERLINK("http://www.abs.gov.au/ausstats/subscriber.nsf/LookupAttach/3415.0Data+Cubes-23.07.1340/$File/34150DS0077_2011_Births_Migrants.xls","Births 2011")</f>
        <v>Births 2011</v>
      </c>
      <c r="AK5" s="11" t="str">
        <f>HYPERLINK("http://www.abs.gov.au/ausstats/subscriber.nsf/LookupAttach/3415.0Data+Cubes-23.07.1360/$File/34150ds0076_2011_census_migrants.xls","Census of Population and Housing 2011")</f>
        <v>Census of Population and Housing 2011</v>
      </c>
      <c r="AL5" s="11" t="s">
        <v>98</v>
      </c>
      <c r="AM5" s="11" t="s">
        <v>99</v>
      </c>
      <c r="AN5" s="11" t="s">
        <v>100</v>
      </c>
      <c r="AO5" s="11" t="s">
        <v>101</v>
      </c>
      <c r="AP5" s="11" t="s">
        <v>102</v>
      </c>
      <c r="AQ5" s="11" t="s">
        <v>103</v>
      </c>
      <c r="AR5" s="11" t="s">
        <v>104</v>
      </c>
      <c r="AS5" s="11" t="str">
        <f>HYPERLINK("http://www.abs.gov.au/ausstats/subscriber.nsf/LookupAttach/3415.0Data+Cubes-23.07.13110/$File/34150DS0078_2011_Deaths_Migrants.xls","Deaths 2011")</f>
        <v>Deaths 2011</v>
      </c>
      <c r="AT5" s="11" t="str">
        <f>HYPERLINK("http://www.abs.gov.au/ausstats/subscriber.nsf/LookupAttach/3415.0Data+Cubes-23.07.13300/$File/34150DS0079_2011_Marriages and Divorces_Migrants.xls","Marriages and Divorces 2011")</f>
        <v>Marriages and Divorces 2011</v>
      </c>
      <c r="AU5" s="11" t="str">
        <f>HYPERLINK("http://www.abs.gov.au/ausstats/subscriber.nsf/LookupAttach/3415.0Data+Cubes-26.07.12350/$File/34150DS0068_2011_PNILF_Migrants.xls","Persons Not in the Labour Force 2011")</f>
        <v>Persons Not in the Labour Force 2011</v>
      </c>
      <c r="AV5" s="11" t="str">
        <f>HYPERLINK("http://www.abs.gov.au/ausstats/subscriber.nsf/LookupAttach/3415.0Data+Cubes-26.07.12390/$File/34150DS0070_2011_UEW_Migrants.xls","Underemployed Workers 2011")</f>
        <v>Underemployed Workers 2011</v>
      </c>
      <c r="AW5" s="11" t="str">
        <f>HYPERLINK("http://www.abs.gov.au/ausstats/subscriber.nsf/LookupAttach/3415.0Data+Cubes-26.07.1290/$File/34150DS0067_2010-11_Crime_Victimisation_migrants.xls","Crime Victimisation 2010-11")</f>
        <v>Crime Victimisation 2010-11</v>
      </c>
      <c r="AX5" s="11" t="str">
        <f>HYPERLINK("http://www.abs.gov.au/ausstats/subscriber.nsf/LookupAttach/3415.0Data+Cubes-26.07.12295/$File/34150DS0073_2010-11_Learning and Work_Migrants.xls","Learning and Work 2010-11")</f>
        <v>Learning and Work 2010-11</v>
      </c>
      <c r="AY5" s="11" t="str">
        <f>HYPERLINK("http://www.abs.gov.au/ausstats/subscriber.nsf/LookupAttach/3418.0Data+Cubes-03.12.151/$File/34180Do0001_201011_1.xls","Personal Income of Migrants, Australia, Experimental, 2010-11")</f>
        <v>Personal Income of Migrants, Australia, Experimental, 2010-11</v>
      </c>
      <c r="AZ5" s="16" t="str">
        <f>HYPERLINK("http://www.abs.gov.au/ausstats/subscriber.nsf/LookupAttach/3415.0Data+Cubes-29.11.1140/$File/34150DS0066_2010_Births_Migrants.xls","Births 2010")</f>
        <v>Births 2010</v>
      </c>
      <c r="BA5" s="11" t="str">
        <f>HYPERLINK("http://www.abs.gov.au/ausstats/subscriber.nsf/LookupAttach/3415.0Data+Cubes-26.07.1250/$File/34150DS0074_2010_Causes of Death_Migrants.xls","Causes of Death 2010")</f>
        <v>Causes of Death 2010</v>
      </c>
      <c r="BB5" s="11" t="str">
        <f>HYPERLINK("http://www.abs.gov.au/ausstats/subscriber.nsf/LookupAttach/6250.0Data+Cubes-03.06.111/$File/62500Do001_201011replacement.xls"," Characteristics of Recent Migrants 2010")</f>
        <v> Characteristics of Recent Migrants 2010</v>
      </c>
      <c r="BC5" s="11" t="str">
        <f>HYPERLINK("http://www.abs.gov.au/ausstats/subscriber.nsf/LookupAttach/3415.0Data+Cubes-26.07.12110/$File/34150DS0072_2010_Deaths_Migrants.xls","Deaths 2010")</f>
        <v>Deaths 2010</v>
      </c>
      <c r="BD5" s="11" t="str">
        <f>HYPERLINK("http://www.abs.gov.au/ausstats/subscriber.nsf/LookupAttach/3415.0Data+Cubes-29.06.1125/$File/34150DS0051_2010_Education and Work_Migrants.xls","Education and Work 2010")</f>
        <v>Education and Work 2010</v>
      </c>
      <c r="BE5" s="11" t="str">
        <f>HYPERLINK("http://www.abs.gov.au/ausstats/subscriber.nsf/LookupAttach/3415.0Data+Cubes-29.11.11190/$File/34150DS0062_2010_GSS_migrants.xls","General Social Survey 2010")</f>
        <v>General Social Survey 2010</v>
      </c>
      <c r="BF5" s="11" t="str">
        <f>HYPERLINK("http://www.abs.gov.au/ausstats/subscriber.nsf/LookupAttach/3415.0Data+Cubes-29.06.1141/$File/34150DS0052_2010_Labour_Mobility_Migrants.xls","Labour Mobility 2010")</f>
        <v>Labour Mobility 2010</v>
      </c>
      <c r="BG5" s="11" t="str">
        <f>HYPERLINK("http://www.abs.gov.au/ausstats/subscriber.nsf/LookupAttach/3415.0Data+Cubes-26.07.12300/$File/34150DS0069_2010_Marriages and Divorces_Migrants.xls","Marriages and Divorces 2010")</f>
        <v>Marriages and Divorces 2010</v>
      </c>
      <c r="BH5" s="11" t="str">
        <f>HYPERLINK("http://www.abs.gov.au/ausstats/subscriber.nsf/LookupAttach/3415.0Data+Cubes-26.07.1230/$File/34150DS0075_2009-10_AttCulturalVenues_Migrants.xls","Attendance at Selected Cultural Venues and Events 2009–10")</f>
        <v>Attendance at Selected Cultural Venues and Events 2009–10</v>
      </c>
      <c r="BI5" s="11" t="str">
        <f>HYPERLINK("http://www.abs.gov.au/ausstats/subscriber.nsf/LookupAttach/3415.0Data+Cubes-29.11.1190/$File/34150DS0057_2009-10_Crime_Victimisation_migrants.xls","Crime Victimisation 2009-10")</f>
        <v>Crime Victimisation 2009-10</v>
      </c>
      <c r="BJ5" s="11" t="str">
        <f>HYPERLINK("http://www.abs.gov.au/ausstats/subscriber.nsf/LookupAttach/3415.0Data+Cubes-29.11.11170/$File/34150DS0059_2009-10_Family Characteristics_migrants.xls","Family Characteristics 2009-10")</f>
        <v>Family Characteristics 2009-10</v>
      </c>
      <c r="BK5" s="11" t="str">
        <f>HYPERLINK("http://www.abs.gov.au/ausstats/Subscriber.nsf/LookupAttach/3415.0Data+Cubes-29.11.11220/$File/34150DS0061_2009-10_SIH_HES_Migrants.xls","Income and Housing 2009–10")</f>
        <v>Income and Housing 2009–10</v>
      </c>
      <c r="BL5" s="11" t="str">
        <f>HYPERLINK("http://www.abs.gov.au/ausstats/subscriber.nsf/LookupAttach/3418.0Data+Cubes-04.09.152/$File/34180Do0001_200910_2.xls","Personal Income of Migrants, Australia, Experimental, 2009-10")</f>
        <v>Personal Income of Migrants, Australia, Experimental, 2009-10</v>
      </c>
      <c r="BM5" s="11" t="str">
        <f>HYPERLINK("http://www.abs.gov.au/ausstats/subscriber.nsf/LookupAttach/3415.0Data+Cubes-29.06.115/$File/34150DS0042_2009_Births_Migrants.xls","Births 2009")</f>
        <v>Births 2009</v>
      </c>
      <c r="BN5" s="11" t="str">
        <f>HYPERLINK("http://www.abs.gov.au/ausstats/subscriber.nsf/LookupAttach/3415.0Data+Cubes-29.11.1150/$File/34150DS0063_2009_Causes of Death_Migrants.xls","Causes of Death 2009")</f>
        <v>Causes of Death 2009</v>
      </c>
      <c r="BO5" s="11" t="str">
        <f>HYPERLINK("http://www.abs.gov.au/ausstats/subscriber.nsf/LookupAttach/3415.0Data+Cubes-29.06.1118/$File/34150DS0045_2009_Deaths_Migrants.xls","Deaths 2009")</f>
        <v>Deaths 2009</v>
      </c>
      <c r="BP5" s="11" t="str">
        <f>HYPERLINK("http://www.abs.gov.au/ausstats/subscriber.nsf/LookupAttach/3415.0Data+Cubes-26.07.12120/$File/34150DS0058_2009_SDAC_Migrants.xls","Disability Ageing and Carers 2009")</f>
        <v>Disability Ageing and Carers 2009</v>
      </c>
      <c r="BQ5" s="11" t="str">
        <f>HYPERLINK("http://www.abs.gov.au/ausstats/subscriber.nsf/LookupAttach/3415.0Data+Cubes-26.07.12130/$File/34150DS0071_2009_SET_Migrants.xls","Education and Training Experience 2009")</f>
        <v>Education and Training Experience 2009</v>
      </c>
      <c r="BR5" s="11" t="str">
        <f>HYPERLINK("http://www.abs.gov.au/ausstats/subscriber.nsf/LookupAttach/3415.0Data+Cubes-29.06.1130/$File/34150DS0050_2009_Forms_of_Employment_Migrants.xls","Forms of Employment 2009")</f>
        <v>Forms of Employment 2009</v>
      </c>
      <c r="BS5" s="11" t="str">
        <f>HYPERLINK("http://www.abs.gov.au/ausstats/subscriber.nsf/LookupAttach/3415.0Data+Cubes-29.06.1143/$File/34150DS0049_2009_Marriages and Divorces_Migrants.xls","Marriages and Divorces 2009")</f>
        <v>Marriages and Divorces 2009</v>
      </c>
      <c r="BT5" s="11" t="str">
        <f>HYPERLINK("http://www.abs.gov.au/ausstats/subscriber.nsf/LookupAttach/3415.0Data+Cubes-29.11.11100/$File/34150DS0064_2008-09_Crime_Victimisation_migrants.xls","Crime Victimisation 2008-09")</f>
        <v>Crime Victimisation 2008-09</v>
      </c>
      <c r="BU5" s="11" t="str">
        <f>HYPERLINK("http://www.abs.gov.au/ausstats/subscriber.nsf/LookupAttach/3415.0Data+Cubes-29.06.116/$File/34150DS0041_2008_Births_Migrants.xls","Births 2008")</f>
        <v>Births 2008</v>
      </c>
      <c r="BV5" s="11" t="str">
        <f>HYPERLINK("http://www.abs.gov.au/ausstats/subscriber.nsf/LookupAttach/3415.0Data+Cubes-29.06.119/$File/34150DS0047_2008_Causes of Death_Migrants.xls","Causes of Death 2008")</f>
        <v>Causes of Death 2008</v>
      </c>
      <c r="BW5" s="11" t="str">
        <f>HYPERLINK("http://www.abs.gov.au/ausstats/subscriber.nsf/LookupAttach/3415.0Data+Cubes-29.06.1119/$File/34150DS0044_2008_Deaths_Migrants.xls","Deaths 2008")</f>
        <v>Deaths 2008</v>
      </c>
      <c r="BX5" s="11" t="str">
        <f>HYPERLINK("http://www.abs.gov.au/ausstats/subscriber.nsf/LookupAttach/3415.0Data+Cubes-29.06.1144/$File/34150DS0048_2008_Marriages and Divorces_Migrants.xls","Marriages and Divorces 2008")</f>
        <v>Marriages and Divorces 2008</v>
      </c>
      <c r="BY5" s="11" t="str">
        <f>HYPERLINK("http://www.abs.gov.au/ausstats/Subscriber.nsf/LookupAttach/3415.0Data+Cubes-29.11.11230/$File/34150DS0055_2007-08_SIH_rev_Migrants.xls","Income and Housing 2007–08")</f>
        <v>Income and Housing 2007–08</v>
      </c>
      <c r="BZ5" s="11" t="str">
        <f>HYPERLINK("http://www.abs.gov.au/ausstats/subscriber.nsf/LookupAttach/3415.0Data+Cubes-29.11.11310/$File/34150DS0065_2007-08_NHS_second release_Migrants.xls","National Health Survey 2007–08  Second release")</f>
        <v>National Health Survey 2007–08  Second release</v>
      </c>
      <c r="CA5" s="11" t="str">
        <f>HYPERLINK("http://www.abs.gov.au/ausstats/subscriber.nsf/LookupAttach/3415.0Data+Cubes-29.11.11320/$File/34150DS0060_2007-08_NHS_Migrants.xls","National Health Survey 2007–08 First release")</f>
        <v>National Health Survey 2007–08 First release</v>
      </c>
      <c r="CB5" s="11" t="str">
        <f>HYPERLINK("http://www.abs.gov.au/ausstats/subscriber.nsf/LookupAttach/3415.0Data+Cubes-29.06.117/$File/34150DS0040_2007_Births_Migrants.xls","Births 2007")</f>
        <v>Births 2007</v>
      </c>
      <c r="CC5" s="11" t="str">
        <f>HYPERLINK("http://www.abs.gov.au/ausstats/subscriber.nsf/LookupAttach/3415.0Data+Cubes-29.06.1110/$File/34150DS0046_2007_Causes of Death_Migrants.xls","Causes of Death 2007")</f>
        <v>Causes of Death 2007</v>
      </c>
      <c r="CD5" s="11" t="str">
        <f>HYPERLINK("http://www.abs.gov.au/ausstats/subscriber.nsf/LookupAttach/3415.0Data+Cubes-29.06.1120/$File/34150DS0043_2007_Deaths_Migrants.xls","Deaths 2007")</f>
        <v>Deaths 2007</v>
      </c>
      <c r="CE5" s="11" t="str">
        <f>HYPERLINK("http://www.abs.gov.au/ausstats/subscriber.nsf/LookupAttach/3415.0Data+Cubes-29.06.1123/$File/34150DS0027_2007_Divorces_Migrants.xls","Divorces 2007")</f>
        <v>Divorces 2007</v>
      </c>
      <c r="CF5" s="11" t="str">
        <f>HYPERLINK("http://www.abs.gov.au/ausstats/subscriber.nsf/LookupAttach/3415.0Data+Cubes-29.06.1126/$File/34150DS0034_2007_Educ and Work_Migrants.xls","Education and Work 2007")</f>
        <v>Education and Work 2007</v>
      </c>
      <c r="CG5" s="11" t="str">
        <f>HYPERLINK("http://www.abs.gov.au/ausstats/subscriber.nsf/LookupAttach/3415.0Data+Cubes-29.06.1129/$File/34150DS0056_2007_SEARS_Superannuation_Migrants.xls","Employment Arrangements Retirement and Superannuation 2007")</f>
        <v>Employment Arrangements Retirement and Superannuation 2007</v>
      </c>
      <c r="CH5" s="11" t="str">
        <f>HYPERLINK("http://www.abs.gov.au/ausstats/subscriber.nsf/LookupAttach/3415.0Data+Cubes-29.06.1131/$File/34150DS0031_2007_FOE_Migrants.xls","Forms of Employment 2007")</f>
        <v>Forms of Employment 2007</v>
      </c>
      <c r="CI5" s="11" t="str">
        <f>HYPERLINK("http://www.abs.gov.au/ausstats/subscriber.nsf/LookupAttach/3415.0Data+Cubes-29.06.1138/$File/34150DS0011_2007_LFS_Migrants.xls","Labour Force 2007")</f>
        <v>Labour Force 2007</v>
      </c>
      <c r="CJ5" s="11" t="str">
        <f>HYPERLINK("http://www.abs.gov.au/ausstats/subscriber.nsf/LookupAttach/3415.0Data+Cubes-29.06.1139/$File/34150DS0024_2007_LFS_CoRMS_Migrants.xls","Labour Force Status and Other Characteristics of Recent Migrants 2007")</f>
        <v>Labour Force Status and Other Characteristics of Recent Migrants 2007</v>
      </c>
      <c r="CK5" s="11" t="str">
        <f>HYPERLINK("http://www.abs.gov.au/ausstats/subscriber.nsf/LookupAttach/3415.0Data+Cubes-29.06.1142/$File/34150DS0029_2007_Marriages_Migrants.xls","Marriages 2007")</f>
        <v>Marriages 2007</v>
      </c>
      <c r="CL5" s="11" t="str">
        <f>HYPERLINK("http://www.abs.gov.au/ausstats/subscriber.nsf/LookupAttach/3415.0Data+Cubes-29.06.1149/$File/34150DS0033_2007_PNILF_Migrants.xls","Persons Not in the Labour Force 2007")</f>
        <v>Persons Not in the Labour Force 2007</v>
      </c>
      <c r="CM5" s="11" t="str">
        <f>HYPERLINK("http://www.abs.gov.au/ausstats/subscriber.nsf/LookupAttach/3415.0Data+Cubes-29.06.1152/$File/34150DS0036_2007_UEW_Migrants.xls","Underemployed Workers 2007")</f>
        <v>Underemployed Workers 2007</v>
      </c>
      <c r="CN5" s="11" t="str">
        <f>HYPERLINK("http://www.abs.gov.au/ausstats/subscriber.nsf/LookupAttach/3415.0Data+Cubes-29.06.1154/$File/34150DS0038_2007_WSCLA_Migrants.xls","Work in Selected Culture and Leisure Activities 2007")</f>
        <v>Work in Selected Culture and Leisure Activities 2007</v>
      </c>
      <c r="CO5" s="11" t="str">
        <f>HYPERLINK("http://www.abs.gov.au/ausstats/subscriber.nsf/LookupAttach/3415.0Data+Cubes-29.06.112/$File/34150DS0019_2006_07_Adult_Learning_Migrants.xls","Adult Learning 2006")</f>
        <v>Adult Learning 2006</v>
      </c>
      <c r="CP5" s="11" t="str">
        <f>HYPERLINK("http://www.abs.gov.au/ausstats/subscriber.nsf/LookupAttach/3415.0Data+Cubes-29.06.113/$File/34150DS0020_2006_ALLS_Migrants.xls","Adult Literacy and Life Skills 2006")</f>
        <v>Adult Literacy and Life Skills 2006</v>
      </c>
      <c r="CQ5" s="11" t="str">
        <f>HYPERLINK("http://www.abs.gov.au/ausstats/subscriber.nsf/LookupAttach/3415.0Data+Cubes-29.06.118/$File/34150DS0021_2006_Births_Migrants.xls","Births 2006")</f>
        <v>Births 2006</v>
      </c>
      <c r="CR5" s="11" t="str">
        <f>HYPERLINK("http://www.abs.gov.au/ausstats/subscriber.nsf/LookupAttach/3415.0Data+Cubes-29.06.1111/$File/34150DS0022_2006_Causes of Death_Migrants.xls","Causes of Death 2006")</f>
        <v>Causes of Death 2006</v>
      </c>
      <c r="CS5" s="11" t="str">
        <f>HYPERLINK("http://www.abs.gov.au/ausstats/subscriber.nsf/LookupAttach/3415.0Data+Cubes-29.06.1113/$File/34150ds0018_2006_census_migrants.xls","Census of Population and Housing 2006")</f>
        <v>Census of Population and Housing 2006</v>
      </c>
      <c r="CT5" s="11" t="str">
        <f>HYPERLINK("http://www.abs.gov.au/ausstats/subscriber.nsf/LookupAttach/3415.0Data+Cubes-29.06.1116/$File/34150DS0025_2006_CPCLA_Migrants.xls","Children's Participation in Culture and Leisure Activities 2006")</f>
        <v>Children's Participation in Culture and Leisure Activities 2006</v>
      </c>
      <c r="CU5" s="11" t="str">
        <f>HYPERLINK("http://www.abs.gov.au/ausstats/subscriber.nsf/LookupAttach/3415.0Data+Cubes-29.06.1121/$File/34150DS0026_2006_Deaths_Migrants.xls","Deaths 2006")</f>
        <v>Deaths 2006</v>
      </c>
      <c r="CV5" s="11" t="str">
        <f>HYPERLINK("http://www.abs.gov.au/ausstats/subscriber.nsf/LookupAttach/3415.0Data+Cubes-29.06.1127/$File/34150DS0006_2006_SEW_Migrants.xls","Education and Work 2006")</f>
        <v>Education and Work 2006</v>
      </c>
      <c r="CW5" s="11" t="str">
        <f>HYPERLINK("http://www.abs.gov.au/ausstats/subscriber.nsf/LookupAttach/3415.0Data+Cubes-29.06.1128/$File/34150DS0028_2006_EEBTUM_Migrants.xls","Employee Earnings Benefits and Trade Union Membership 2006")</f>
        <v>Employee Earnings Benefits and Trade Union Membership 2006</v>
      </c>
      <c r="CX5" s="11" t="str">
        <f>HYPERLINK("http://www.abs.gov.au/ausstats/subscriber.nsf/LookupAttach/3415.0Data+Cubes-29.06.1132/$File/34150DS0007_2006_GSS_Migrants.xls","General Social Survey 2006")</f>
        <v>General Social Survey 2006</v>
      </c>
      <c r="CY5" s="11" t="str">
        <f>HYPERLINK("http://www.abs.gov.au/ausstats/subscriber.nsf/LookupAttach/3415.0Data+Cubes-29.06.1137/$File/34150DS0010_2006_JSE_Migrants.xls","Job Search Experience 2006")</f>
        <v>Job Search Experience 2006</v>
      </c>
      <c r="CZ5" s="11" t="str">
        <f>HYPERLINK("http://www.abs.gov.au/ausstats/subscriber.nsf/LookupAttach/3415.0Data+Cubes-29.06.1150/$File/34150DS0053_2006_SDB_SLCD_linked data_Experimental_estimates_Migrants.xls","Settlement Database_Census linked data Experimental estimates 2006")</f>
        <v>Settlement Database_Census linked data Experimental estimates 2006</v>
      </c>
      <c r="DA5" s="11" t="str">
        <f>HYPERLINK("http://www.abs.gov.au/ausstats/subscriber.nsf/LookupAttach/3415.0Data+Cubes-29.06.1153/$File/34150DS0037_2006_Volunteers_Migrants.xls","Voluntary Work 2006")</f>
        <v>Voluntary Work 2006</v>
      </c>
      <c r="DB5" s="11" t="str">
        <f>HYPERLINK("http://www.abs.gov.au/ausstats/subscriber.nsf/LookupAttach/3415.0Data+Cubes-29.06.1155/$File/34150DS0039_2006_WTA_Migrants.xls","Working Time Arrangements 2006")</f>
        <v>Working Time Arrangements 2006</v>
      </c>
      <c r="DC5" s="11" t="str">
        <f>HYPERLINK("http://www.abs.gov.au/ausstats/subscriber.nsf/LookupAttach/3415.0Data+Cubes-29.06.114/$File/34150DS0001_2005-06_AttCulturalVenues_Migrants.xls","Attendance at Selected Cultural Venues and Events 2005–06")</f>
        <v>Attendance at Selected Cultural Venues and Events 2005–06</v>
      </c>
      <c r="DD5" s="11" t="str">
        <f>HYPERLINK("http://www.abs.gov.au/ausstats/Subscriber.nsf/LookupAttach/3415.0Data+Cubes-29.11.11240/$File/34150DS0035_2005-06_SIH_rev_Migrants.xls","Income and Housing 2005–06")</f>
        <v>Income and Housing 2005–06</v>
      </c>
      <c r="DE5" s="11" t="str">
        <f>HYPERLINK("http://www.abs.gov.au/ausstats/subscriber.nsf/LookupAttach/3415.0Data+Cubes-29.06.1147/$File/34150DS0014_2005-06_MPHS_SportsParticipation_Migrants.xls","Participation in Sports and Physical Recreation 2005–06")</f>
        <v>Participation in Sports and Physical Recreation 2005–06</v>
      </c>
      <c r="DF5" s="11" t="str">
        <f>HYPERLINK("http://www.abs.gov.au/ausstats/subscriber.nsf/LookupAttach/3415.0Data+Cubes-29.06.1151/$File/34150DS0016_2005-06_MPHS_SportsAttendance_Migrants.xls","Sports Attendance 2005–06")</f>
        <v>Sports Attendance 2005–06</v>
      </c>
      <c r="DG5" s="11" t="str">
        <f>HYPERLINK("http://www.abs.gov.au/ausstats/subscriber.nsf/LookupAttach/3415.0Data+Cubes-29.06.1112/$File/34150DS002_2005_COD_Migrants.xls","Causes of Death 2005")</f>
        <v>Causes of Death 2005</v>
      </c>
      <c r="DH5" s="11" t="str">
        <f>HYPERLINK("http://www.abs.gov.au/ausstats/subscriber.nsf/LookupAttach/3415.0Data+Cubes-29.06.1115/$File/34150DS0023_2005_Child_Care_Migrants.xls","Child Care 2005")</f>
        <v>Child Care 2005</v>
      </c>
      <c r="DI5" s="11" t="str">
        <f>HYPERLINK("http://www.abs.gov.au/ausstats/subscriber.nsf/LookupAttach/3415.0Data+Cubes-29.06.1117/$File/34150DS0003_2005_CSS_Migrants.xls","Crime and Safety 2005")</f>
        <v>Crime and Safety 2005</v>
      </c>
      <c r="DJ5" s="11" t="str">
        <f>HYPERLINK("http://www.abs.gov.au/ausstats/subscriber.nsf/LookupAttach/3415.0Data+Cubes-29.06.1124/$File/34150DS0005_2005_SET_Migrants.xls","Education and Training Experience 2005")</f>
        <v>Education and Training Experience 2005</v>
      </c>
      <c r="DK5" s="11" t="str">
        <f>HYPERLINK("http://www.abs.gov.au/ausstats/subscriber.nsf/LookupAttach/3415.0Data+Cubes-29.06.1148/$File/34150DS0015_2005_PSS_Migrants.xls","Personal Safety 2005")</f>
        <v>Personal Safety 2005</v>
      </c>
      <c r="DL5" s="11" t="str">
        <f>HYPERLINK("http://www.abs.gov.au/ausstats/subscriber.nsf/LookupAttach/3415.0Data+Cubes-29.06.1145/$File/34150DS0032_2004_05_NHS_second release_Migrants.xls","National Health Survey 2004–05 Second release")</f>
        <v>National Health Survey 2004–05 Second release</v>
      </c>
      <c r="DM5" s="11" t="str">
        <f>HYPERLINK("http://www.abs.gov.au/ausstats/subscriber.nsf/LookupAttach/3415.0Data+Cubes-29.06.1146/$File/34150DS0013_2004-05_NHS_Migrants.xls","National Health Survey 2004–05 First release")</f>
        <v>National Health Survey 2004–05 First release</v>
      </c>
      <c r="DN5" s="11" t="str">
        <f>HYPERLINK("http://www.abs.gov.au/ausstats/subscriber.nsf/LookupAttach/3415.0Data+Cubes-29.06.1140/$File/34150DS0012_2004_CoMS_Migrants.xls","Labour Force Status and Other Characteristics of Migrants 2004")</f>
        <v>Labour Force Status and Other Characteristics of Migrants 2004</v>
      </c>
      <c r="DO5" s="11" t="str">
        <f>HYPERLINK("http://www.abs.gov.au/ausstats/Subscriber.nsf/LookupAttach/3415.0Data+Cubes-29.11.11250/$File/34150DS0009_2003-04_SIH_HES_rev_Migrants.xls","Income and Housing 2003–04")</f>
        <v>Income and Housing 2003–04</v>
      </c>
      <c r="DP5" s="11" t="str">
        <f>HYPERLINK("http://www.abs.gov.au/ausstats/subscriber.nsf/LookupAttach/3415.0Data+Cubes-29.06.1122/$File/34150DS0004_2003_SDAC_Migrants.xls","Disability Ageing and Carers 2003")</f>
        <v>Disability Ageing and Carers 2003</v>
      </c>
      <c r="DQ5" s="11" t="str">
        <f>HYPERLINK("http://www.abs.gov.au/ausstats/subscriber.nsf/LookupAttach/3415.0Data+Cubes-29.06.1133/$File/34150DS0008_2002_GSS_Migrants.xls","General Social Survey 2002")</f>
        <v>General Social Survey 2002</v>
      </c>
      <c r="DR5" s="11" t="str">
        <f>HYPERLINK("http://www.abs.gov.au/ausstats/subscriber.nsf/LookupAttach/3415.0Data+Cubes-29.06.1114/$File/34150DS0017_2001_Census_Migrants.xls","Census of Population and Housing 2001")</f>
        <v>Census of Population and Housing 2001</v>
      </c>
    </row>
    <row r="6" spans="1:125" ht="12.75">
      <c r="A6" s="3" t="s">
        <v>27</v>
      </c>
      <c r="B6" s="9" t="s">
        <v>59</v>
      </c>
      <c r="C6" s="9" t="s">
        <v>59</v>
      </c>
      <c r="D6" s="9" t="s">
        <v>59</v>
      </c>
      <c r="E6" s="9" t="s">
        <v>59</v>
      </c>
      <c r="F6" s="9" t="s">
        <v>59</v>
      </c>
      <c r="G6" s="9" t="s">
        <v>59</v>
      </c>
      <c r="H6" s="9" t="s">
        <v>59</v>
      </c>
      <c r="I6" s="9" t="s">
        <v>59</v>
      </c>
      <c r="J6" s="9" t="s">
        <v>59</v>
      </c>
      <c r="K6" s="9" t="s">
        <v>59</v>
      </c>
      <c r="L6" s="9" t="s">
        <v>59</v>
      </c>
      <c r="M6" s="9" t="s">
        <v>59</v>
      </c>
      <c r="N6" s="9" t="s">
        <v>59</v>
      </c>
      <c r="O6" s="9" t="s">
        <v>59</v>
      </c>
      <c r="P6" s="9" t="s">
        <v>59</v>
      </c>
      <c r="Q6" s="9" t="s">
        <v>59</v>
      </c>
      <c r="R6" s="9" t="s">
        <v>59</v>
      </c>
      <c r="S6" s="9" t="s">
        <v>59</v>
      </c>
      <c r="T6" s="9" t="s">
        <v>59</v>
      </c>
      <c r="U6" s="9" t="s">
        <v>59</v>
      </c>
      <c r="V6" s="9" t="s">
        <v>59</v>
      </c>
      <c r="W6" s="9" t="s">
        <v>59</v>
      </c>
      <c r="X6" s="9" t="s">
        <v>59</v>
      </c>
      <c r="Y6" s="9" t="s">
        <v>59</v>
      </c>
      <c r="Z6" s="9" t="s">
        <v>59</v>
      </c>
      <c r="AA6" s="9" t="s">
        <v>59</v>
      </c>
      <c r="AB6" s="9" t="s">
        <v>59</v>
      </c>
      <c r="AC6" s="9" t="s">
        <v>59</v>
      </c>
      <c r="AD6" s="9" t="s">
        <v>59</v>
      </c>
      <c r="AE6" s="9" t="s">
        <v>59</v>
      </c>
      <c r="AF6" s="9" t="s">
        <v>59</v>
      </c>
      <c r="AG6" s="9" t="s">
        <v>59</v>
      </c>
      <c r="AH6" s="9" t="s">
        <v>59</v>
      </c>
      <c r="AI6" s="9" t="s">
        <v>59</v>
      </c>
      <c r="AJ6" s="9" t="s">
        <v>59</v>
      </c>
      <c r="AK6" s="9" t="s">
        <v>59</v>
      </c>
      <c r="AL6" s="9" t="s">
        <v>59</v>
      </c>
      <c r="AM6" s="9" t="s">
        <v>59</v>
      </c>
      <c r="AN6" s="9" t="s">
        <v>59</v>
      </c>
      <c r="AO6" s="9" t="s">
        <v>59</v>
      </c>
      <c r="AP6" s="9" t="s">
        <v>59</v>
      </c>
      <c r="AQ6" s="9" t="s">
        <v>59</v>
      </c>
      <c r="AR6" s="9" t="s">
        <v>59</v>
      </c>
      <c r="AS6" s="9" t="s">
        <v>59</v>
      </c>
      <c r="AT6" s="9" t="s">
        <v>59</v>
      </c>
      <c r="AU6" s="9" t="s">
        <v>59</v>
      </c>
      <c r="AV6" s="9" t="s">
        <v>59</v>
      </c>
      <c r="AW6" s="9" t="s">
        <v>59</v>
      </c>
      <c r="AX6" s="9" t="s">
        <v>59</v>
      </c>
      <c r="AY6" s="9" t="s">
        <v>59</v>
      </c>
      <c r="AZ6" s="9" t="s">
        <v>59</v>
      </c>
      <c r="BA6" s="9" t="s">
        <v>59</v>
      </c>
      <c r="BB6" s="9" t="s">
        <v>59</v>
      </c>
      <c r="BC6" s="9" t="s">
        <v>59</v>
      </c>
      <c r="BD6" s="9" t="s">
        <v>59</v>
      </c>
      <c r="BE6" s="9" t="s">
        <v>59</v>
      </c>
      <c r="BF6" s="9" t="s">
        <v>59</v>
      </c>
      <c r="BG6" s="9" t="s">
        <v>59</v>
      </c>
      <c r="BH6" s="9" t="s">
        <v>59</v>
      </c>
      <c r="BI6" s="9" t="s">
        <v>59</v>
      </c>
      <c r="BJ6" s="9" t="s">
        <v>59</v>
      </c>
      <c r="BK6" s="9" t="s">
        <v>59</v>
      </c>
      <c r="BL6" s="9" t="s">
        <v>59</v>
      </c>
      <c r="BM6" s="9" t="s">
        <v>59</v>
      </c>
      <c r="BN6" s="9" t="s">
        <v>59</v>
      </c>
      <c r="BO6" s="9" t="s">
        <v>59</v>
      </c>
      <c r="BP6" s="9" t="s">
        <v>59</v>
      </c>
      <c r="BQ6" s="9" t="s">
        <v>59</v>
      </c>
      <c r="BR6" s="9" t="s">
        <v>59</v>
      </c>
      <c r="BS6" s="9" t="s">
        <v>59</v>
      </c>
      <c r="BT6" s="9" t="s">
        <v>59</v>
      </c>
      <c r="BU6" s="9" t="s">
        <v>59</v>
      </c>
      <c r="BV6" s="9" t="s">
        <v>59</v>
      </c>
      <c r="BW6" s="9" t="s">
        <v>59</v>
      </c>
      <c r="BX6" s="9" t="s">
        <v>59</v>
      </c>
      <c r="BY6" s="9" t="s">
        <v>59</v>
      </c>
      <c r="BZ6" s="9" t="s">
        <v>59</v>
      </c>
      <c r="CA6" s="9" t="s">
        <v>59</v>
      </c>
      <c r="CB6" s="9" t="s">
        <v>59</v>
      </c>
      <c r="CC6" s="9" t="s">
        <v>59</v>
      </c>
      <c r="CD6" s="9" t="s">
        <v>59</v>
      </c>
      <c r="CE6" s="9" t="s">
        <v>59</v>
      </c>
      <c r="CF6" s="9" t="s">
        <v>59</v>
      </c>
      <c r="CG6" s="9" t="s">
        <v>59</v>
      </c>
      <c r="CH6" s="9" t="s">
        <v>59</v>
      </c>
      <c r="CI6" s="9" t="s">
        <v>59</v>
      </c>
      <c r="CJ6" s="9" t="s">
        <v>59</v>
      </c>
      <c r="CK6" s="9" t="s">
        <v>59</v>
      </c>
      <c r="CL6" s="9" t="s">
        <v>59</v>
      </c>
      <c r="CM6" s="9" t="s">
        <v>59</v>
      </c>
      <c r="CN6" s="9" t="s">
        <v>59</v>
      </c>
      <c r="CO6" s="9" t="s">
        <v>59</v>
      </c>
      <c r="CP6" s="9" t="s">
        <v>59</v>
      </c>
      <c r="CQ6" s="9" t="s">
        <v>59</v>
      </c>
      <c r="CR6" s="9" t="s">
        <v>59</v>
      </c>
      <c r="CS6" s="9" t="s">
        <v>59</v>
      </c>
      <c r="CT6" s="9" t="s">
        <v>59</v>
      </c>
      <c r="CU6" s="9" t="s">
        <v>59</v>
      </c>
      <c r="CV6" s="9" t="s">
        <v>59</v>
      </c>
      <c r="CW6" s="9" t="s">
        <v>59</v>
      </c>
      <c r="CX6" s="9" t="s">
        <v>59</v>
      </c>
      <c r="CY6" s="9" t="s">
        <v>59</v>
      </c>
      <c r="CZ6" s="9" t="s">
        <v>28</v>
      </c>
      <c r="DA6" s="9" t="s">
        <v>59</v>
      </c>
      <c r="DB6" s="9" t="s">
        <v>59</v>
      </c>
      <c r="DC6" s="9" t="s">
        <v>59</v>
      </c>
      <c r="DD6" s="9" t="s">
        <v>59</v>
      </c>
      <c r="DE6" s="9" t="s">
        <v>59</v>
      </c>
      <c r="DF6" s="9" t="s">
        <v>59</v>
      </c>
      <c r="DG6" s="9" t="s">
        <v>59</v>
      </c>
      <c r="DH6" s="9" t="s">
        <v>59</v>
      </c>
      <c r="DI6" s="9" t="s">
        <v>59</v>
      </c>
      <c r="DJ6" s="9" t="s">
        <v>59</v>
      </c>
      <c r="DK6" s="9" t="s">
        <v>59</v>
      </c>
      <c r="DL6" s="9" t="s">
        <v>59</v>
      </c>
      <c r="DM6" s="9" t="s">
        <v>59</v>
      </c>
      <c r="DN6" s="9" t="s">
        <v>59</v>
      </c>
      <c r="DO6" s="9" t="s">
        <v>59</v>
      </c>
      <c r="DP6" s="9" t="s">
        <v>59</v>
      </c>
      <c r="DQ6" s="9" t="s">
        <v>59</v>
      </c>
      <c r="DR6" s="9" t="s">
        <v>59</v>
      </c>
      <c r="DU6" s="13"/>
    </row>
    <row r="7" spans="1:122" ht="12.75">
      <c r="A7" s="3" t="s">
        <v>29</v>
      </c>
      <c r="B7" s="9" t="s">
        <v>59</v>
      </c>
      <c r="C7" s="9" t="s">
        <v>59</v>
      </c>
      <c r="D7" s="9" t="s">
        <v>28</v>
      </c>
      <c r="E7" s="9" t="s">
        <v>28</v>
      </c>
      <c r="F7" s="9" t="s">
        <v>28</v>
      </c>
      <c r="G7" s="9" t="s">
        <v>28</v>
      </c>
      <c r="H7" s="9" t="s">
        <v>59</v>
      </c>
      <c r="I7" s="9" t="s">
        <v>28</v>
      </c>
      <c r="J7" s="9" t="s">
        <v>28</v>
      </c>
      <c r="K7" s="9" t="s">
        <v>28</v>
      </c>
      <c r="L7" s="9" t="s">
        <v>28</v>
      </c>
      <c r="M7" s="9" t="s">
        <v>59</v>
      </c>
      <c r="N7" s="9" t="s">
        <v>28</v>
      </c>
      <c r="O7" s="9" t="s">
        <v>28</v>
      </c>
      <c r="P7" s="9" t="s">
        <v>28</v>
      </c>
      <c r="Q7" s="9" t="s">
        <v>59</v>
      </c>
      <c r="R7" s="9" t="s">
        <v>59</v>
      </c>
      <c r="S7" s="9" t="s">
        <v>28</v>
      </c>
      <c r="T7" s="9" t="s">
        <v>28</v>
      </c>
      <c r="U7" s="9" t="s">
        <v>28</v>
      </c>
      <c r="V7" s="9" t="s">
        <v>28</v>
      </c>
      <c r="W7" s="9" t="s">
        <v>28</v>
      </c>
      <c r="X7" s="9" t="s">
        <v>28</v>
      </c>
      <c r="Y7" s="9" t="s">
        <v>28</v>
      </c>
      <c r="Z7" s="9" t="s">
        <v>28</v>
      </c>
      <c r="AA7" s="9" t="s">
        <v>28</v>
      </c>
      <c r="AB7" s="9" t="s">
        <v>28</v>
      </c>
      <c r="AC7" s="9" t="s">
        <v>28</v>
      </c>
      <c r="AD7" s="9" t="s">
        <v>28</v>
      </c>
      <c r="AE7" s="9" t="s">
        <v>28</v>
      </c>
      <c r="AF7" s="9" t="s">
        <v>28</v>
      </c>
      <c r="AG7" s="9" t="s">
        <v>28</v>
      </c>
      <c r="AH7" s="9" t="s">
        <v>28</v>
      </c>
      <c r="AI7" s="9" t="s">
        <v>28</v>
      </c>
      <c r="AJ7" s="9" t="s">
        <v>59</v>
      </c>
      <c r="AK7" s="9" t="s">
        <v>28</v>
      </c>
      <c r="AL7" s="9" t="s">
        <v>28</v>
      </c>
      <c r="AM7" s="9" t="s">
        <v>28</v>
      </c>
      <c r="AN7" s="9" t="s">
        <v>28</v>
      </c>
      <c r="AO7" s="9" t="s">
        <v>28</v>
      </c>
      <c r="AP7" s="9" t="s">
        <v>28</v>
      </c>
      <c r="AQ7" s="9" t="s">
        <v>28</v>
      </c>
      <c r="AR7" s="9" t="s">
        <v>28</v>
      </c>
      <c r="AS7" s="9" t="s">
        <v>28</v>
      </c>
      <c r="AT7" s="9" t="s">
        <v>28</v>
      </c>
      <c r="AU7" s="9" t="s">
        <v>28</v>
      </c>
      <c r="AV7" s="9" t="s">
        <v>28</v>
      </c>
      <c r="AW7" s="9" t="s">
        <v>28</v>
      </c>
      <c r="AX7" s="9" t="s">
        <v>28</v>
      </c>
      <c r="AY7" s="9" t="s">
        <v>28</v>
      </c>
      <c r="AZ7" s="9" t="s">
        <v>59</v>
      </c>
      <c r="BA7" s="9" t="s">
        <v>28</v>
      </c>
      <c r="BB7" s="9" t="s">
        <v>28</v>
      </c>
      <c r="BC7" s="9" t="s">
        <v>28</v>
      </c>
      <c r="BD7" s="9" t="s">
        <v>28</v>
      </c>
      <c r="BE7" s="9" t="s">
        <v>28</v>
      </c>
      <c r="BF7" s="9" t="s">
        <v>28</v>
      </c>
      <c r="BG7" s="9" t="s">
        <v>28</v>
      </c>
      <c r="BH7" s="9" t="s">
        <v>28</v>
      </c>
      <c r="BI7" s="9" t="s">
        <v>28</v>
      </c>
      <c r="BJ7" s="9" t="s">
        <v>28</v>
      </c>
      <c r="BK7" s="9" t="s">
        <v>28</v>
      </c>
      <c r="BL7" s="9" t="s">
        <v>28</v>
      </c>
      <c r="BM7" s="9" t="s">
        <v>59</v>
      </c>
      <c r="BN7" s="9" t="s">
        <v>28</v>
      </c>
      <c r="BO7" s="9" t="s">
        <v>28</v>
      </c>
      <c r="BP7" s="9" t="s">
        <v>28</v>
      </c>
      <c r="BQ7" s="9" t="s">
        <v>59</v>
      </c>
      <c r="BR7" s="9" t="s">
        <v>28</v>
      </c>
      <c r="BS7" s="9" t="s">
        <v>28</v>
      </c>
      <c r="BT7" s="9" t="s">
        <v>28</v>
      </c>
      <c r="BU7" s="9" t="s">
        <v>59</v>
      </c>
      <c r="BV7" s="9" t="s">
        <v>28</v>
      </c>
      <c r="BW7" s="9" t="s">
        <v>28</v>
      </c>
      <c r="BX7" s="9" t="s">
        <v>28</v>
      </c>
      <c r="BY7" s="9" t="s">
        <v>28</v>
      </c>
      <c r="BZ7" s="9" t="s">
        <v>28</v>
      </c>
      <c r="CA7" s="9" t="s">
        <v>28</v>
      </c>
      <c r="CB7" s="9" t="s">
        <v>59</v>
      </c>
      <c r="CC7" s="9" t="s">
        <v>28</v>
      </c>
      <c r="CD7" s="9" t="s">
        <v>28</v>
      </c>
      <c r="CE7" s="9" t="s">
        <v>28</v>
      </c>
      <c r="CF7" s="9" t="s">
        <v>28</v>
      </c>
      <c r="CG7" s="9" t="s">
        <v>28</v>
      </c>
      <c r="CH7" s="9" t="s">
        <v>28</v>
      </c>
      <c r="CI7" s="9" t="s">
        <v>28</v>
      </c>
      <c r="CJ7" s="9" t="s">
        <v>28</v>
      </c>
      <c r="CK7" s="9" t="s">
        <v>28</v>
      </c>
      <c r="CL7" s="9" t="s">
        <v>28</v>
      </c>
      <c r="CM7" s="9" t="s">
        <v>28</v>
      </c>
      <c r="CN7" s="9" t="s">
        <v>28</v>
      </c>
      <c r="CO7" s="9" t="s">
        <v>28</v>
      </c>
      <c r="CP7" s="9" t="s">
        <v>28</v>
      </c>
      <c r="CQ7" s="9" t="s">
        <v>59</v>
      </c>
      <c r="CR7" s="9" t="s">
        <v>28</v>
      </c>
      <c r="CS7" s="9" t="s">
        <v>28</v>
      </c>
      <c r="CT7" s="9" t="s">
        <v>28</v>
      </c>
      <c r="CU7" s="9" t="s">
        <v>28</v>
      </c>
      <c r="CV7" s="9" t="s">
        <v>28</v>
      </c>
      <c r="CW7" s="9" t="s">
        <v>28</v>
      </c>
      <c r="CX7" s="9" t="s">
        <v>28</v>
      </c>
      <c r="CY7" s="9" t="s">
        <v>28</v>
      </c>
      <c r="CZ7" s="9" t="s">
        <v>28</v>
      </c>
      <c r="DA7" s="9" t="s">
        <v>28</v>
      </c>
      <c r="DB7" s="9" t="s">
        <v>28</v>
      </c>
      <c r="DC7" s="9" t="s">
        <v>28</v>
      </c>
      <c r="DD7" s="9" t="s">
        <v>28</v>
      </c>
      <c r="DE7" s="9" t="s">
        <v>28</v>
      </c>
      <c r="DF7" s="9" t="s">
        <v>28</v>
      </c>
      <c r="DG7" s="9" t="s">
        <v>28</v>
      </c>
      <c r="DH7" s="9" t="s">
        <v>28</v>
      </c>
      <c r="DI7" s="9" t="s">
        <v>28</v>
      </c>
      <c r="DJ7" s="9" t="s">
        <v>59</v>
      </c>
      <c r="DK7" s="9" t="s">
        <v>28</v>
      </c>
      <c r="DL7" s="9" t="s">
        <v>28</v>
      </c>
      <c r="DM7" s="9" t="s">
        <v>28</v>
      </c>
      <c r="DN7" s="9" t="s">
        <v>28</v>
      </c>
      <c r="DO7" s="9" t="s">
        <v>28</v>
      </c>
      <c r="DP7" s="9" t="s">
        <v>28</v>
      </c>
      <c r="DQ7" s="9" t="s">
        <v>28</v>
      </c>
      <c r="DR7" s="9" t="s">
        <v>28</v>
      </c>
    </row>
    <row r="8" spans="1:122" ht="12.75">
      <c r="A8" s="3" t="s">
        <v>30</v>
      </c>
      <c r="B8" s="9" t="s">
        <v>59</v>
      </c>
      <c r="C8" s="9" t="s">
        <v>59</v>
      </c>
      <c r="D8" s="9" t="s">
        <v>28</v>
      </c>
      <c r="E8" s="9" t="s">
        <v>28</v>
      </c>
      <c r="F8" s="9" t="s">
        <v>28</v>
      </c>
      <c r="G8" s="9" t="s">
        <v>28</v>
      </c>
      <c r="H8" s="9" t="s">
        <v>59</v>
      </c>
      <c r="I8" s="9" t="s">
        <v>28</v>
      </c>
      <c r="J8" s="9" t="s">
        <v>28</v>
      </c>
      <c r="K8" s="9" t="s">
        <v>28</v>
      </c>
      <c r="L8" s="9" t="s">
        <v>28</v>
      </c>
      <c r="M8" s="9" t="s">
        <v>59</v>
      </c>
      <c r="N8" s="9" t="s">
        <v>28</v>
      </c>
      <c r="O8" s="9" t="s">
        <v>28</v>
      </c>
      <c r="P8" s="9" t="s">
        <v>28</v>
      </c>
      <c r="Q8" s="9" t="s">
        <v>59</v>
      </c>
      <c r="R8" s="9" t="s">
        <v>59</v>
      </c>
      <c r="S8" s="9" t="s">
        <v>28</v>
      </c>
      <c r="T8" s="9" t="s">
        <v>28</v>
      </c>
      <c r="U8" s="9" t="s">
        <v>28</v>
      </c>
      <c r="V8" s="9" t="s">
        <v>28</v>
      </c>
      <c r="W8" s="9" t="s">
        <v>28</v>
      </c>
      <c r="X8" s="9" t="s">
        <v>28</v>
      </c>
      <c r="Y8" s="9" t="s">
        <v>28</v>
      </c>
      <c r="Z8" s="9" t="s">
        <v>28</v>
      </c>
      <c r="AA8" s="9" t="s">
        <v>28</v>
      </c>
      <c r="AB8" s="9" t="s">
        <v>28</v>
      </c>
      <c r="AC8" s="9" t="s">
        <v>28</v>
      </c>
      <c r="AD8" s="9" t="s">
        <v>28</v>
      </c>
      <c r="AE8" s="9" t="s">
        <v>28</v>
      </c>
      <c r="AF8" s="9" t="s">
        <v>28</v>
      </c>
      <c r="AG8" s="9" t="s">
        <v>28</v>
      </c>
      <c r="AH8" s="9" t="s">
        <v>28</v>
      </c>
      <c r="AI8" s="9" t="s">
        <v>28</v>
      </c>
      <c r="AJ8" s="9" t="s">
        <v>59</v>
      </c>
      <c r="AK8" s="9" t="s">
        <v>28</v>
      </c>
      <c r="AL8" s="9" t="s">
        <v>28</v>
      </c>
      <c r="AM8" s="9" t="s">
        <v>28</v>
      </c>
      <c r="AN8" s="9" t="s">
        <v>28</v>
      </c>
      <c r="AO8" s="9" t="s">
        <v>28</v>
      </c>
      <c r="AP8" s="9" t="s">
        <v>28</v>
      </c>
      <c r="AQ8" s="9" t="s">
        <v>28</v>
      </c>
      <c r="AR8" s="9" t="s">
        <v>28</v>
      </c>
      <c r="AS8" s="9" t="s">
        <v>28</v>
      </c>
      <c r="AT8" s="9" t="s">
        <v>28</v>
      </c>
      <c r="AU8" s="9" t="s">
        <v>28</v>
      </c>
      <c r="AV8" s="9" t="s">
        <v>28</v>
      </c>
      <c r="AW8" s="9" t="s">
        <v>28</v>
      </c>
      <c r="AX8" s="9" t="s">
        <v>28</v>
      </c>
      <c r="AY8" s="9" t="s">
        <v>28</v>
      </c>
      <c r="AZ8" s="9" t="s">
        <v>59</v>
      </c>
      <c r="BA8" s="9" t="s">
        <v>28</v>
      </c>
      <c r="BB8" s="9" t="s">
        <v>28</v>
      </c>
      <c r="BC8" s="9" t="s">
        <v>28</v>
      </c>
      <c r="BD8" s="9" t="s">
        <v>28</v>
      </c>
      <c r="BE8" s="9" t="s">
        <v>28</v>
      </c>
      <c r="BF8" s="9" t="s">
        <v>28</v>
      </c>
      <c r="BG8" s="9" t="s">
        <v>28</v>
      </c>
      <c r="BH8" s="9" t="s">
        <v>28</v>
      </c>
      <c r="BI8" s="9" t="s">
        <v>28</v>
      </c>
      <c r="BJ8" s="9" t="s">
        <v>28</v>
      </c>
      <c r="BK8" s="9" t="s">
        <v>28</v>
      </c>
      <c r="BL8" s="9" t="s">
        <v>28</v>
      </c>
      <c r="BM8" s="9" t="s">
        <v>59</v>
      </c>
      <c r="BN8" s="9" t="s">
        <v>28</v>
      </c>
      <c r="BO8" s="9" t="s">
        <v>28</v>
      </c>
      <c r="BP8" s="9" t="s">
        <v>28</v>
      </c>
      <c r="BQ8" s="9" t="s">
        <v>59</v>
      </c>
      <c r="BR8" s="9" t="s">
        <v>28</v>
      </c>
      <c r="BS8" s="9" t="s">
        <v>28</v>
      </c>
      <c r="BT8" s="9" t="s">
        <v>28</v>
      </c>
      <c r="BU8" s="9" t="s">
        <v>59</v>
      </c>
      <c r="BV8" s="9" t="s">
        <v>28</v>
      </c>
      <c r="BW8" s="9" t="s">
        <v>28</v>
      </c>
      <c r="BX8" s="9" t="s">
        <v>28</v>
      </c>
      <c r="BY8" s="9" t="s">
        <v>28</v>
      </c>
      <c r="BZ8" s="9" t="s">
        <v>28</v>
      </c>
      <c r="CA8" s="9" t="s">
        <v>28</v>
      </c>
      <c r="CB8" s="9" t="s">
        <v>59</v>
      </c>
      <c r="CC8" s="9" t="s">
        <v>28</v>
      </c>
      <c r="CD8" s="9" t="s">
        <v>28</v>
      </c>
      <c r="CE8" s="9" t="s">
        <v>28</v>
      </c>
      <c r="CF8" s="9" t="s">
        <v>28</v>
      </c>
      <c r="CG8" s="9" t="s">
        <v>28</v>
      </c>
      <c r="CH8" s="9" t="s">
        <v>28</v>
      </c>
      <c r="CI8" s="9" t="s">
        <v>28</v>
      </c>
      <c r="CJ8" s="9" t="s">
        <v>28</v>
      </c>
      <c r="CK8" s="9" t="s">
        <v>28</v>
      </c>
      <c r="CL8" s="9" t="s">
        <v>28</v>
      </c>
      <c r="CM8" s="9" t="s">
        <v>28</v>
      </c>
      <c r="CN8" s="9" t="s">
        <v>28</v>
      </c>
      <c r="CO8" s="9" t="s">
        <v>28</v>
      </c>
      <c r="CP8" s="9" t="s">
        <v>28</v>
      </c>
      <c r="CQ8" s="9" t="s">
        <v>59</v>
      </c>
      <c r="CR8" s="9" t="s">
        <v>28</v>
      </c>
      <c r="CS8" s="9" t="s">
        <v>28</v>
      </c>
      <c r="CT8" s="9" t="s">
        <v>28</v>
      </c>
      <c r="CU8" s="9" t="s">
        <v>28</v>
      </c>
      <c r="CV8" s="9" t="s">
        <v>28</v>
      </c>
      <c r="CW8" s="9" t="s">
        <v>28</v>
      </c>
      <c r="CX8" s="9" t="s">
        <v>28</v>
      </c>
      <c r="CY8" s="9" t="s">
        <v>28</v>
      </c>
      <c r="CZ8" s="9" t="s">
        <v>28</v>
      </c>
      <c r="DA8" s="9" t="s">
        <v>28</v>
      </c>
      <c r="DB8" s="9" t="s">
        <v>28</v>
      </c>
      <c r="DC8" s="9" t="s">
        <v>28</v>
      </c>
      <c r="DD8" s="9" t="s">
        <v>28</v>
      </c>
      <c r="DE8" s="9" t="s">
        <v>28</v>
      </c>
      <c r="DF8" s="9" t="s">
        <v>28</v>
      </c>
      <c r="DG8" s="9" t="s">
        <v>28</v>
      </c>
      <c r="DH8" s="9" t="s">
        <v>28</v>
      </c>
      <c r="DI8" s="9" t="s">
        <v>28</v>
      </c>
      <c r="DJ8" s="9" t="s">
        <v>59</v>
      </c>
      <c r="DK8" s="9" t="s">
        <v>28</v>
      </c>
      <c r="DL8" s="9" t="s">
        <v>28</v>
      </c>
      <c r="DM8" s="9" t="s">
        <v>28</v>
      </c>
      <c r="DN8" s="9" t="s">
        <v>28</v>
      </c>
      <c r="DO8" s="9" t="s">
        <v>28</v>
      </c>
      <c r="DP8" s="9" t="s">
        <v>28</v>
      </c>
      <c r="DQ8" s="9" t="s">
        <v>28</v>
      </c>
      <c r="DR8" s="9" t="s">
        <v>28</v>
      </c>
    </row>
    <row r="9" spans="1:122" ht="12.75">
      <c r="A9" s="3" t="s">
        <v>31</v>
      </c>
      <c r="B9" s="9" t="s">
        <v>28</v>
      </c>
      <c r="C9" s="9" t="s">
        <v>28</v>
      </c>
      <c r="D9" s="9" t="s">
        <v>28</v>
      </c>
      <c r="E9" s="9" t="s">
        <v>28</v>
      </c>
      <c r="F9" s="9" t="s">
        <v>28</v>
      </c>
      <c r="G9" s="9" t="s">
        <v>28</v>
      </c>
      <c r="H9" s="9" t="s">
        <v>28</v>
      </c>
      <c r="I9" s="9" t="s">
        <v>28</v>
      </c>
      <c r="J9" s="9" t="s">
        <v>28</v>
      </c>
      <c r="K9" s="9" t="s">
        <v>28</v>
      </c>
      <c r="L9" s="9" t="s">
        <v>28</v>
      </c>
      <c r="M9" s="9" t="s">
        <v>28</v>
      </c>
      <c r="N9" s="9" t="s">
        <v>28</v>
      </c>
      <c r="O9" s="9" t="s">
        <v>28</v>
      </c>
      <c r="P9" s="9" t="s">
        <v>28</v>
      </c>
      <c r="Q9" s="9" t="s">
        <v>28</v>
      </c>
      <c r="R9" s="9" t="s">
        <v>28</v>
      </c>
      <c r="S9" s="9" t="s">
        <v>28</v>
      </c>
      <c r="T9" s="9" t="s">
        <v>28</v>
      </c>
      <c r="U9" s="9" t="s">
        <v>28</v>
      </c>
      <c r="V9" s="9" t="s">
        <v>28</v>
      </c>
      <c r="W9" s="9" t="s">
        <v>28</v>
      </c>
      <c r="X9" s="9" t="s">
        <v>28</v>
      </c>
      <c r="Y9" s="9" t="s">
        <v>28</v>
      </c>
      <c r="Z9" s="9" t="s">
        <v>28</v>
      </c>
      <c r="AA9" s="9" t="s">
        <v>28</v>
      </c>
      <c r="AB9" s="9" t="s">
        <v>28</v>
      </c>
      <c r="AC9" s="9" t="s">
        <v>28</v>
      </c>
      <c r="AD9" s="9" t="s">
        <v>28</v>
      </c>
      <c r="AE9" s="9" t="s">
        <v>28</v>
      </c>
      <c r="AF9" s="9" t="s">
        <v>28</v>
      </c>
      <c r="AG9" s="9" t="s">
        <v>28</v>
      </c>
      <c r="AH9" s="9" t="s">
        <v>28</v>
      </c>
      <c r="AI9" s="9" t="s">
        <v>28</v>
      </c>
      <c r="AJ9" s="9" t="s">
        <v>28</v>
      </c>
      <c r="AK9" s="9" t="s">
        <v>28</v>
      </c>
      <c r="AL9" s="9" t="s">
        <v>28</v>
      </c>
      <c r="AM9" s="9" t="s">
        <v>28</v>
      </c>
      <c r="AN9" s="9" t="s">
        <v>28</v>
      </c>
      <c r="AO9" s="9" t="s">
        <v>28</v>
      </c>
      <c r="AP9" s="9" t="s">
        <v>28</v>
      </c>
      <c r="AQ9" s="9" t="s">
        <v>28</v>
      </c>
      <c r="AR9" s="9" t="s">
        <v>28</v>
      </c>
      <c r="AS9" s="9" t="s">
        <v>28</v>
      </c>
      <c r="AT9" s="9" t="s">
        <v>28</v>
      </c>
      <c r="AU9" s="9" t="s">
        <v>28</v>
      </c>
      <c r="AV9" s="9" t="s">
        <v>28</v>
      </c>
      <c r="AW9" s="9" t="s">
        <v>28</v>
      </c>
      <c r="AX9" s="9" t="s">
        <v>28</v>
      </c>
      <c r="AY9" s="9" t="s">
        <v>28</v>
      </c>
      <c r="AZ9" s="9" t="s">
        <v>28</v>
      </c>
      <c r="BA9" s="9" t="s">
        <v>28</v>
      </c>
      <c r="BB9" s="9" t="s">
        <v>28</v>
      </c>
      <c r="BC9" s="9" t="s">
        <v>28</v>
      </c>
      <c r="BD9" s="9" t="s">
        <v>28</v>
      </c>
      <c r="BE9" s="9" t="s">
        <v>28</v>
      </c>
      <c r="BF9" s="9" t="s">
        <v>28</v>
      </c>
      <c r="BG9" s="9" t="s">
        <v>28</v>
      </c>
      <c r="BH9" s="9" t="s">
        <v>28</v>
      </c>
      <c r="BI9" s="9" t="s">
        <v>28</v>
      </c>
      <c r="BJ9" s="9" t="s">
        <v>28</v>
      </c>
      <c r="BK9" s="9" t="s">
        <v>28</v>
      </c>
      <c r="BL9" s="9" t="s">
        <v>28</v>
      </c>
      <c r="BM9" s="9" t="s">
        <v>28</v>
      </c>
      <c r="BN9" s="9" t="s">
        <v>28</v>
      </c>
      <c r="BO9" s="9" t="s">
        <v>28</v>
      </c>
      <c r="BP9" s="9" t="s">
        <v>28</v>
      </c>
      <c r="BQ9" s="9" t="s">
        <v>28</v>
      </c>
      <c r="BR9" s="9" t="s">
        <v>28</v>
      </c>
      <c r="BS9" s="9" t="s">
        <v>28</v>
      </c>
      <c r="BT9" s="9" t="s">
        <v>28</v>
      </c>
      <c r="BU9" s="9" t="s">
        <v>28</v>
      </c>
      <c r="BV9" s="9" t="s">
        <v>28</v>
      </c>
      <c r="BW9" s="9" t="s">
        <v>28</v>
      </c>
      <c r="BX9" s="9" t="s">
        <v>28</v>
      </c>
      <c r="BY9" s="9" t="s">
        <v>28</v>
      </c>
      <c r="BZ9" s="9" t="s">
        <v>28</v>
      </c>
      <c r="CA9" s="9" t="s">
        <v>28</v>
      </c>
      <c r="CB9" s="9" t="s">
        <v>28</v>
      </c>
      <c r="CC9" s="9" t="s">
        <v>28</v>
      </c>
      <c r="CD9" s="9" t="s">
        <v>28</v>
      </c>
      <c r="CE9" s="9" t="s">
        <v>28</v>
      </c>
      <c r="CF9" s="9" t="s">
        <v>28</v>
      </c>
      <c r="CG9" s="9" t="s">
        <v>28</v>
      </c>
      <c r="CH9" s="9" t="s">
        <v>28</v>
      </c>
      <c r="CI9" s="9" t="s">
        <v>28</v>
      </c>
      <c r="CJ9" s="9" t="s">
        <v>28</v>
      </c>
      <c r="CK9" s="9" t="s">
        <v>28</v>
      </c>
      <c r="CL9" s="9" t="s">
        <v>28</v>
      </c>
      <c r="CM9" s="9" t="s">
        <v>28</v>
      </c>
      <c r="CN9" s="9" t="s">
        <v>28</v>
      </c>
      <c r="CO9" s="9" t="s">
        <v>28</v>
      </c>
      <c r="CP9" s="9" t="s">
        <v>28</v>
      </c>
      <c r="CQ9" s="9" t="s">
        <v>28</v>
      </c>
      <c r="CR9" s="9" t="s">
        <v>28</v>
      </c>
      <c r="CS9" s="9" t="s">
        <v>28</v>
      </c>
      <c r="CT9" s="9" t="s">
        <v>59</v>
      </c>
      <c r="CU9" s="9" t="s">
        <v>28</v>
      </c>
      <c r="CV9" s="9" t="s">
        <v>28</v>
      </c>
      <c r="CW9" s="9" t="s">
        <v>28</v>
      </c>
      <c r="CX9" s="9" t="s">
        <v>28</v>
      </c>
      <c r="CY9" s="9" t="s">
        <v>28</v>
      </c>
      <c r="CZ9" s="9" t="s">
        <v>28</v>
      </c>
      <c r="DA9" s="9" t="s">
        <v>28</v>
      </c>
      <c r="DB9" s="9" t="s">
        <v>28</v>
      </c>
      <c r="DC9" s="9" t="s">
        <v>28</v>
      </c>
      <c r="DD9" s="9" t="s">
        <v>28</v>
      </c>
      <c r="DE9" s="9" t="s">
        <v>28</v>
      </c>
      <c r="DF9" s="9" t="s">
        <v>28</v>
      </c>
      <c r="DG9" s="9" t="s">
        <v>28</v>
      </c>
      <c r="DH9" s="9" t="s">
        <v>28</v>
      </c>
      <c r="DI9" s="9" t="s">
        <v>28</v>
      </c>
      <c r="DJ9" s="9" t="s">
        <v>28</v>
      </c>
      <c r="DK9" s="9" t="s">
        <v>28</v>
      </c>
      <c r="DL9" s="9" t="s">
        <v>28</v>
      </c>
      <c r="DM9" s="9" t="s">
        <v>28</v>
      </c>
      <c r="DN9" s="9" t="s">
        <v>28</v>
      </c>
      <c r="DO9" s="9" t="s">
        <v>28</v>
      </c>
      <c r="DP9" s="9" t="s">
        <v>28</v>
      </c>
      <c r="DQ9" s="9" t="s">
        <v>28</v>
      </c>
      <c r="DR9" s="9" t="s">
        <v>28</v>
      </c>
    </row>
    <row r="10" spans="1:122" ht="12.75">
      <c r="A10" s="3" t="s">
        <v>61</v>
      </c>
      <c r="B10" s="9" t="s">
        <v>28</v>
      </c>
      <c r="C10" s="9" t="s">
        <v>28</v>
      </c>
      <c r="D10" s="9" t="s">
        <v>28</v>
      </c>
      <c r="E10" s="9" t="s">
        <v>28</v>
      </c>
      <c r="F10" s="9" t="s">
        <v>28</v>
      </c>
      <c r="G10" s="9" t="s">
        <v>28</v>
      </c>
      <c r="H10" s="9" t="s">
        <v>28</v>
      </c>
      <c r="I10" s="9" t="s">
        <v>28</v>
      </c>
      <c r="J10" s="9" t="s">
        <v>28</v>
      </c>
      <c r="K10" s="9" t="s">
        <v>28</v>
      </c>
      <c r="L10" s="9" t="s">
        <v>28</v>
      </c>
      <c r="M10" s="9" t="s">
        <v>28</v>
      </c>
      <c r="N10" s="9" t="s">
        <v>28</v>
      </c>
      <c r="O10" s="9" t="s">
        <v>28</v>
      </c>
      <c r="P10" s="9" t="s">
        <v>28</v>
      </c>
      <c r="Q10" s="9" t="s">
        <v>28</v>
      </c>
      <c r="R10" s="9" t="s">
        <v>28</v>
      </c>
      <c r="S10" s="9" t="s">
        <v>28</v>
      </c>
      <c r="T10" s="9" t="s">
        <v>28</v>
      </c>
      <c r="U10" s="9" t="s">
        <v>28</v>
      </c>
      <c r="V10" s="9" t="s">
        <v>28</v>
      </c>
      <c r="W10" s="9" t="s">
        <v>28</v>
      </c>
      <c r="X10" s="9" t="s">
        <v>28</v>
      </c>
      <c r="Y10" s="9" t="s">
        <v>28</v>
      </c>
      <c r="Z10" s="9" t="s">
        <v>28</v>
      </c>
      <c r="AA10" s="9" t="s">
        <v>59</v>
      </c>
      <c r="AB10" s="9" t="s">
        <v>59</v>
      </c>
      <c r="AC10" s="9" t="s">
        <v>59</v>
      </c>
      <c r="AD10" s="9" t="s">
        <v>59</v>
      </c>
      <c r="AE10" s="9" t="s">
        <v>59</v>
      </c>
      <c r="AF10" s="9" t="s">
        <v>59</v>
      </c>
      <c r="AG10" s="9" t="s">
        <v>59</v>
      </c>
      <c r="AH10" s="9" t="s">
        <v>59</v>
      </c>
      <c r="AI10" s="9" t="s">
        <v>59</v>
      </c>
      <c r="AJ10" s="9" t="s">
        <v>28</v>
      </c>
      <c r="AK10" s="9" t="s">
        <v>59</v>
      </c>
      <c r="AL10" s="9" t="s">
        <v>59</v>
      </c>
      <c r="AM10" s="9" t="s">
        <v>59</v>
      </c>
      <c r="AN10" s="9" t="s">
        <v>59</v>
      </c>
      <c r="AO10" s="9" t="s">
        <v>59</v>
      </c>
      <c r="AP10" s="9" t="s">
        <v>59</v>
      </c>
      <c r="AQ10" s="9" t="s">
        <v>59</v>
      </c>
      <c r="AR10" s="9" t="s">
        <v>59</v>
      </c>
      <c r="AS10" s="9" t="s">
        <v>28</v>
      </c>
      <c r="AT10" s="9" t="s">
        <v>28</v>
      </c>
      <c r="AU10" s="9" t="s">
        <v>28</v>
      </c>
      <c r="AV10" s="9" t="s">
        <v>28</v>
      </c>
      <c r="AW10" s="9" t="s">
        <v>28</v>
      </c>
      <c r="AX10" s="9" t="s">
        <v>28</v>
      </c>
      <c r="AY10" s="9" t="s">
        <v>28</v>
      </c>
      <c r="AZ10" s="9" t="s">
        <v>28</v>
      </c>
      <c r="BA10" s="9" t="s">
        <v>28</v>
      </c>
      <c r="BB10" s="9" t="s">
        <v>28</v>
      </c>
      <c r="BC10" s="9" t="s">
        <v>28</v>
      </c>
      <c r="BD10" s="9" t="s">
        <v>28</v>
      </c>
      <c r="BE10" s="9" t="s">
        <v>28</v>
      </c>
      <c r="BF10" s="9" t="s">
        <v>28</v>
      </c>
      <c r="BG10" s="9" t="s">
        <v>28</v>
      </c>
      <c r="BH10" s="9" t="s">
        <v>28</v>
      </c>
      <c r="BI10" s="9" t="s">
        <v>28</v>
      </c>
      <c r="BJ10" s="9" t="s">
        <v>28</v>
      </c>
      <c r="BK10" s="9" t="s">
        <v>28</v>
      </c>
      <c r="BL10" s="9" t="s">
        <v>28</v>
      </c>
      <c r="BM10" s="9" t="s">
        <v>28</v>
      </c>
      <c r="BN10" s="9" t="s">
        <v>28</v>
      </c>
      <c r="BO10" s="9" t="s">
        <v>28</v>
      </c>
      <c r="BP10" s="9" t="s">
        <v>28</v>
      </c>
      <c r="BQ10" s="9" t="s">
        <v>28</v>
      </c>
      <c r="BR10" s="9" t="s">
        <v>28</v>
      </c>
      <c r="BS10" s="9" t="s">
        <v>28</v>
      </c>
      <c r="BT10" s="9" t="s">
        <v>28</v>
      </c>
      <c r="BU10" s="9" t="s">
        <v>28</v>
      </c>
      <c r="BV10" s="9" t="s">
        <v>28</v>
      </c>
      <c r="BW10" s="9" t="s">
        <v>28</v>
      </c>
      <c r="BX10" s="9" t="s">
        <v>28</v>
      </c>
      <c r="BY10" s="9" t="s">
        <v>28</v>
      </c>
      <c r="BZ10" s="9" t="s">
        <v>28</v>
      </c>
      <c r="CA10" s="9" t="s">
        <v>28</v>
      </c>
      <c r="CB10" s="9" t="s">
        <v>28</v>
      </c>
      <c r="CC10" s="9" t="s">
        <v>28</v>
      </c>
      <c r="CD10" s="9" t="s">
        <v>28</v>
      </c>
      <c r="CE10" s="9" t="s">
        <v>28</v>
      </c>
      <c r="CF10" s="9" t="s">
        <v>28</v>
      </c>
      <c r="CG10" s="9" t="s">
        <v>28</v>
      </c>
      <c r="CH10" s="9" t="s">
        <v>28</v>
      </c>
      <c r="CI10" s="9" t="s">
        <v>28</v>
      </c>
      <c r="CJ10" s="9" t="s">
        <v>28</v>
      </c>
      <c r="CK10" s="9" t="s">
        <v>28</v>
      </c>
      <c r="CL10" s="9" t="s">
        <v>28</v>
      </c>
      <c r="CM10" s="9" t="s">
        <v>28</v>
      </c>
      <c r="CN10" s="9" t="s">
        <v>28</v>
      </c>
      <c r="CO10" s="9" t="s">
        <v>28</v>
      </c>
      <c r="CP10" s="9" t="s">
        <v>28</v>
      </c>
      <c r="CQ10" s="9" t="s">
        <v>28</v>
      </c>
      <c r="CR10" s="9" t="s">
        <v>28</v>
      </c>
      <c r="CS10" s="9" t="s">
        <v>59</v>
      </c>
      <c r="CT10" s="9" t="s">
        <v>28</v>
      </c>
      <c r="CU10" s="9" t="s">
        <v>28</v>
      </c>
      <c r="CV10" s="9" t="s">
        <v>28</v>
      </c>
      <c r="CW10" s="9" t="s">
        <v>28</v>
      </c>
      <c r="CX10" s="9" t="s">
        <v>28</v>
      </c>
      <c r="CY10" s="9" t="s">
        <v>28</v>
      </c>
      <c r="CZ10" s="9" t="s">
        <v>28</v>
      </c>
      <c r="DA10" s="9" t="s">
        <v>28</v>
      </c>
      <c r="DB10" s="9" t="s">
        <v>28</v>
      </c>
      <c r="DC10" s="9" t="s">
        <v>28</v>
      </c>
      <c r="DD10" s="9" t="s">
        <v>28</v>
      </c>
      <c r="DE10" s="9" t="s">
        <v>28</v>
      </c>
      <c r="DF10" s="9" t="s">
        <v>28</v>
      </c>
      <c r="DG10" s="9" t="s">
        <v>28</v>
      </c>
      <c r="DH10" s="9" t="s">
        <v>28</v>
      </c>
      <c r="DI10" s="9" t="s">
        <v>28</v>
      </c>
      <c r="DJ10" s="9" t="s">
        <v>28</v>
      </c>
      <c r="DK10" s="9" t="s">
        <v>28</v>
      </c>
      <c r="DL10" s="9" t="s">
        <v>28</v>
      </c>
      <c r="DM10" s="9" t="s">
        <v>28</v>
      </c>
      <c r="DN10" s="9" t="s">
        <v>28</v>
      </c>
      <c r="DO10" s="9" t="s">
        <v>28</v>
      </c>
      <c r="DP10" s="9" t="s">
        <v>28</v>
      </c>
      <c r="DQ10" s="9" t="s">
        <v>28</v>
      </c>
      <c r="DR10" s="9" t="s">
        <v>59</v>
      </c>
    </row>
    <row r="11" spans="1:122" ht="12.75">
      <c r="A11" s="3" t="s">
        <v>62</v>
      </c>
      <c r="B11" s="9" t="s">
        <v>28</v>
      </c>
      <c r="C11" s="9" t="s">
        <v>28</v>
      </c>
      <c r="D11" s="9" t="s">
        <v>28</v>
      </c>
      <c r="E11" s="9" t="s">
        <v>28</v>
      </c>
      <c r="F11" s="9" t="s">
        <v>28</v>
      </c>
      <c r="G11" s="9" t="s">
        <v>28</v>
      </c>
      <c r="H11" s="9" t="s">
        <v>28</v>
      </c>
      <c r="I11" s="9" t="s">
        <v>28</v>
      </c>
      <c r="J11" s="9" t="s">
        <v>28</v>
      </c>
      <c r="K11" s="9" t="s">
        <v>28</v>
      </c>
      <c r="L11" s="9" t="s">
        <v>28</v>
      </c>
      <c r="M11" s="9" t="s">
        <v>28</v>
      </c>
      <c r="N11" s="9" t="s">
        <v>28</v>
      </c>
      <c r="O11" s="9" t="s">
        <v>28</v>
      </c>
      <c r="P11" s="9" t="s">
        <v>28</v>
      </c>
      <c r="Q11" s="9" t="s">
        <v>28</v>
      </c>
      <c r="R11" s="9" t="s">
        <v>28</v>
      </c>
      <c r="S11" s="9" t="s">
        <v>28</v>
      </c>
      <c r="T11" s="9" t="s">
        <v>28</v>
      </c>
      <c r="U11" s="9" t="s">
        <v>28</v>
      </c>
      <c r="V11" s="9" t="s">
        <v>28</v>
      </c>
      <c r="W11" s="9" t="s">
        <v>28</v>
      </c>
      <c r="X11" s="9" t="s">
        <v>28</v>
      </c>
      <c r="Y11" s="9" t="s">
        <v>28</v>
      </c>
      <c r="Z11" s="9" t="s">
        <v>28</v>
      </c>
      <c r="AA11" s="9" t="s">
        <v>59</v>
      </c>
      <c r="AB11" s="9" t="s">
        <v>59</v>
      </c>
      <c r="AC11" s="9" t="s">
        <v>59</v>
      </c>
      <c r="AD11" s="9" t="s">
        <v>59</v>
      </c>
      <c r="AE11" s="9" t="s">
        <v>59</v>
      </c>
      <c r="AF11" s="9" t="s">
        <v>59</v>
      </c>
      <c r="AG11" s="9" t="s">
        <v>59</v>
      </c>
      <c r="AH11" s="9" t="s">
        <v>59</v>
      </c>
      <c r="AI11" s="9" t="s">
        <v>59</v>
      </c>
      <c r="AJ11" s="9" t="s">
        <v>28</v>
      </c>
      <c r="AK11" s="9" t="s">
        <v>59</v>
      </c>
      <c r="AL11" s="9" t="s">
        <v>59</v>
      </c>
      <c r="AM11" s="9" t="s">
        <v>59</v>
      </c>
      <c r="AN11" s="9" t="s">
        <v>59</v>
      </c>
      <c r="AO11" s="9" t="s">
        <v>59</v>
      </c>
      <c r="AP11" s="9" t="s">
        <v>59</v>
      </c>
      <c r="AQ11" s="9" t="s">
        <v>59</v>
      </c>
      <c r="AR11" s="9" t="s">
        <v>59</v>
      </c>
      <c r="AS11" s="9" t="s">
        <v>28</v>
      </c>
      <c r="AT11" s="9" t="s">
        <v>28</v>
      </c>
      <c r="AU11" s="9" t="s">
        <v>28</v>
      </c>
      <c r="AV11" s="9" t="s">
        <v>28</v>
      </c>
      <c r="AW11" s="9" t="s">
        <v>28</v>
      </c>
      <c r="AX11" s="9" t="s">
        <v>28</v>
      </c>
      <c r="AY11" s="9" t="s">
        <v>28</v>
      </c>
      <c r="AZ11" s="9" t="s">
        <v>28</v>
      </c>
      <c r="BA11" s="9" t="s">
        <v>28</v>
      </c>
      <c r="BB11" s="9" t="s">
        <v>28</v>
      </c>
      <c r="BC11" s="9" t="s">
        <v>28</v>
      </c>
      <c r="BD11" s="9" t="s">
        <v>28</v>
      </c>
      <c r="BE11" s="9" t="s">
        <v>28</v>
      </c>
      <c r="BF11" s="9" t="s">
        <v>28</v>
      </c>
      <c r="BG11" s="9" t="s">
        <v>28</v>
      </c>
      <c r="BH11" s="9" t="s">
        <v>28</v>
      </c>
      <c r="BI11" s="9" t="s">
        <v>28</v>
      </c>
      <c r="BJ11" s="9" t="s">
        <v>28</v>
      </c>
      <c r="BK11" s="9" t="s">
        <v>28</v>
      </c>
      <c r="BL11" s="9" t="s">
        <v>28</v>
      </c>
      <c r="BM11" s="9" t="s">
        <v>28</v>
      </c>
      <c r="BN11" s="9" t="s">
        <v>28</v>
      </c>
      <c r="BO11" s="9" t="s">
        <v>28</v>
      </c>
      <c r="BP11" s="9" t="s">
        <v>28</v>
      </c>
      <c r="BQ11" s="9" t="s">
        <v>28</v>
      </c>
      <c r="BR11" s="9" t="s">
        <v>28</v>
      </c>
      <c r="BS11" s="9" t="s">
        <v>28</v>
      </c>
      <c r="BT11" s="9" t="s">
        <v>28</v>
      </c>
      <c r="BU11" s="9" t="s">
        <v>28</v>
      </c>
      <c r="BV11" s="9" t="s">
        <v>28</v>
      </c>
      <c r="BW11" s="9" t="s">
        <v>28</v>
      </c>
      <c r="BX11" s="9" t="s">
        <v>28</v>
      </c>
      <c r="BY11" s="9" t="s">
        <v>28</v>
      </c>
      <c r="BZ11" s="9" t="s">
        <v>28</v>
      </c>
      <c r="CA11" s="9" t="s">
        <v>28</v>
      </c>
      <c r="CB11" s="9" t="s">
        <v>28</v>
      </c>
      <c r="CC11" s="9" t="s">
        <v>28</v>
      </c>
      <c r="CD11" s="9" t="s">
        <v>28</v>
      </c>
      <c r="CE11" s="9" t="s">
        <v>28</v>
      </c>
      <c r="CF11" s="9" t="s">
        <v>28</v>
      </c>
      <c r="CG11" s="9" t="s">
        <v>28</v>
      </c>
      <c r="CH11" s="9" t="s">
        <v>28</v>
      </c>
      <c r="CI11" s="9" t="s">
        <v>28</v>
      </c>
      <c r="CJ11" s="9" t="s">
        <v>28</v>
      </c>
      <c r="CK11" s="9" t="s">
        <v>28</v>
      </c>
      <c r="CL11" s="9" t="s">
        <v>28</v>
      </c>
      <c r="CM11" s="9" t="s">
        <v>28</v>
      </c>
      <c r="CN11" s="9" t="s">
        <v>28</v>
      </c>
      <c r="CO11" s="9" t="s">
        <v>28</v>
      </c>
      <c r="CP11" s="9" t="s">
        <v>28</v>
      </c>
      <c r="CQ11" s="9" t="s">
        <v>28</v>
      </c>
      <c r="CR11" s="9" t="s">
        <v>28</v>
      </c>
      <c r="CS11" s="9" t="s">
        <v>59</v>
      </c>
      <c r="CT11" s="9" t="s">
        <v>28</v>
      </c>
      <c r="CU11" s="9" t="s">
        <v>28</v>
      </c>
      <c r="CV11" s="9" t="s">
        <v>28</v>
      </c>
      <c r="CW11" s="9" t="s">
        <v>28</v>
      </c>
      <c r="CX11" s="9" t="s">
        <v>28</v>
      </c>
      <c r="CY11" s="9" t="s">
        <v>28</v>
      </c>
      <c r="CZ11" s="9" t="s">
        <v>28</v>
      </c>
      <c r="DA11" s="9" t="s">
        <v>28</v>
      </c>
      <c r="DB11" s="9" t="s">
        <v>28</v>
      </c>
      <c r="DC11" s="9" t="s">
        <v>28</v>
      </c>
      <c r="DD11" s="9" t="s">
        <v>28</v>
      </c>
      <c r="DE11" s="9" t="s">
        <v>28</v>
      </c>
      <c r="DF11" s="9" t="s">
        <v>28</v>
      </c>
      <c r="DG11" s="9" t="s">
        <v>28</v>
      </c>
      <c r="DH11" s="9" t="s">
        <v>28</v>
      </c>
      <c r="DI11" s="9" t="s">
        <v>28</v>
      </c>
      <c r="DJ11" s="9" t="s">
        <v>28</v>
      </c>
      <c r="DK11" s="9" t="s">
        <v>28</v>
      </c>
      <c r="DL11" s="9" t="s">
        <v>28</v>
      </c>
      <c r="DM11" s="9" t="s">
        <v>28</v>
      </c>
      <c r="DN11" s="9" t="s">
        <v>28</v>
      </c>
      <c r="DO11" s="9" t="s">
        <v>28</v>
      </c>
      <c r="DP11" s="9" t="s">
        <v>28</v>
      </c>
      <c r="DQ11" s="9" t="s">
        <v>28</v>
      </c>
      <c r="DR11" s="9" t="s">
        <v>59</v>
      </c>
    </row>
    <row r="12" spans="1:122" ht="12.75">
      <c r="A12" s="3" t="s">
        <v>63</v>
      </c>
      <c r="B12" s="9" t="s">
        <v>28</v>
      </c>
      <c r="C12" s="9" t="s">
        <v>59</v>
      </c>
      <c r="D12" s="9" t="s">
        <v>28</v>
      </c>
      <c r="E12" s="9" t="s">
        <v>28</v>
      </c>
      <c r="F12" s="9" t="s">
        <v>28</v>
      </c>
      <c r="G12" s="9" t="s">
        <v>28</v>
      </c>
      <c r="H12" s="9" t="s">
        <v>28</v>
      </c>
      <c r="I12" s="9" t="s">
        <v>28</v>
      </c>
      <c r="J12" s="9" t="s">
        <v>28</v>
      </c>
      <c r="K12" s="9" t="s">
        <v>28</v>
      </c>
      <c r="L12" s="9" t="s">
        <v>28</v>
      </c>
      <c r="M12" s="9" t="s">
        <v>28</v>
      </c>
      <c r="N12" s="9" t="s">
        <v>28</v>
      </c>
      <c r="O12" s="9" t="s">
        <v>28</v>
      </c>
      <c r="P12" s="9" t="s">
        <v>28</v>
      </c>
      <c r="Q12" s="9" t="s">
        <v>28</v>
      </c>
      <c r="R12" s="9" t="s">
        <v>28</v>
      </c>
      <c r="S12" s="9" t="s">
        <v>28</v>
      </c>
      <c r="T12" s="9" t="s">
        <v>28</v>
      </c>
      <c r="U12" s="9" t="s">
        <v>28</v>
      </c>
      <c r="V12" s="9" t="s">
        <v>28</v>
      </c>
      <c r="W12" s="9" t="s">
        <v>28</v>
      </c>
      <c r="X12" s="9" t="s">
        <v>28</v>
      </c>
      <c r="Y12" s="9" t="s">
        <v>28</v>
      </c>
      <c r="Z12" s="9" t="s">
        <v>28</v>
      </c>
      <c r="AA12" s="9" t="s">
        <v>59</v>
      </c>
      <c r="AB12" s="9" t="s">
        <v>59</v>
      </c>
      <c r="AC12" s="9" t="s">
        <v>59</v>
      </c>
      <c r="AD12" s="9" t="s">
        <v>59</v>
      </c>
      <c r="AE12" s="9" t="s">
        <v>59</v>
      </c>
      <c r="AF12" s="9" t="s">
        <v>59</v>
      </c>
      <c r="AG12" s="9" t="s">
        <v>59</v>
      </c>
      <c r="AH12" s="9" t="s">
        <v>59</v>
      </c>
      <c r="AI12" s="9" t="s">
        <v>59</v>
      </c>
      <c r="AJ12" s="9" t="s">
        <v>28</v>
      </c>
      <c r="AK12" s="9" t="s">
        <v>59</v>
      </c>
      <c r="AL12" s="9" t="s">
        <v>59</v>
      </c>
      <c r="AM12" s="9" t="s">
        <v>59</v>
      </c>
      <c r="AN12" s="9" t="s">
        <v>59</v>
      </c>
      <c r="AO12" s="9" t="s">
        <v>59</v>
      </c>
      <c r="AP12" s="9" t="s">
        <v>59</v>
      </c>
      <c r="AQ12" s="9" t="s">
        <v>59</v>
      </c>
      <c r="AR12" s="9" t="s">
        <v>59</v>
      </c>
      <c r="AS12" s="9" t="s">
        <v>28</v>
      </c>
      <c r="AT12" s="9" t="s">
        <v>28</v>
      </c>
      <c r="AU12" s="9" t="s">
        <v>28</v>
      </c>
      <c r="AV12" s="9" t="s">
        <v>28</v>
      </c>
      <c r="AW12" s="9" t="s">
        <v>28</v>
      </c>
      <c r="AX12" s="9" t="s">
        <v>28</v>
      </c>
      <c r="AY12" s="9" t="s">
        <v>28</v>
      </c>
      <c r="AZ12" s="9" t="s">
        <v>28</v>
      </c>
      <c r="BA12" s="9" t="s">
        <v>28</v>
      </c>
      <c r="BB12" s="9" t="s">
        <v>28</v>
      </c>
      <c r="BC12" s="9" t="s">
        <v>28</v>
      </c>
      <c r="BD12" s="9" t="s">
        <v>28</v>
      </c>
      <c r="BE12" s="9" t="s">
        <v>28</v>
      </c>
      <c r="BF12" s="9" t="s">
        <v>28</v>
      </c>
      <c r="BG12" s="9" t="s">
        <v>28</v>
      </c>
      <c r="BH12" s="9" t="s">
        <v>28</v>
      </c>
      <c r="BI12" s="9" t="s">
        <v>28</v>
      </c>
      <c r="BJ12" s="9" t="s">
        <v>28</v>
      </c>
      <c r="BK12" s="9" t="s">
        <v>28</v>
      </c>
      <c r="BL12" s="9" t="s">
        <v>28</v>
      </c>
      <c r="BM12" s="9" t="s">
        <v>28</v>
      </c>
      <c r="BN12" s="9" t="s">
        <v>28</v>
      </c>
      <c r="BO12" s="9" t="s">
        <v>28</v>
      </c>
      <c r="BP12" s="9" t="s">
        <v>28</v>
      </c>
      <c r="BQ12" s="9" t="s">
        <v>28</v>
      </c>
      <c r="BR12" s="9" t="s">
        <v>28</v>
      </c>
      <c r="BS12" s="9" t="s">
        <v>28</v>
      </c>
      <c r="BT12" s="9" t="s">
        <v>28</v>
      </c>
      <c r="BU12" s="9" t="s">
        <v>28</v>
      </c>
      <c r="BV12" s="9" t="s">
        <v>28</v>
      </c>
      <c r="BW12" s="9" t="s">
        <v>28</v>
      </c>
      <c r="BX12" s="9" t="s">
        <v>28</v>
      </c>
      <c r="BY12" s="9" t="s">
        <v>28</v>
      </c>
      <c r="BZ12" s="9" t="s">
        <v>28</v>
      </c>
      <c r="CA12" s="9" t="s">
        <v>28</v>
      </c>
      <c r="CB12" s="9" t="s">
        <v>28</v>
      </c>
      <c r="CC12" s="9" t="s">
        <v>28</v>
      </c>
      <c r="CD12" s="9" t="s">
        <v>28</v>
      </c>
      <c r="CE12" s="9" t="s">
        <v>28</v>
      </c>
      <c r="CF12" s="9" t="s">
        <v>28</v>
      </c>
      <c r="CG12" s="9" t="s">
        <v>28</v>
      </c>
      <c r="CH12" s="9" t="s">
        <v>28</v>
      </c>
      <c r="CI12" s="9" t="s">
        <v>28</v>
      </c>
      <c r="CJ12" s="9" t="s">
        <v>28</v>
      </c>
      <c r="CK12" s="9" t="s">
        <v>28</v>
      </c>
      <c r="CL12" s="9" t="s">
        <v>28</v>
      </c>
      <c r="CM12" s="9" t="s">
        <v>28</v>
      </c>
      <c r="CN12" s="9" t="s">
        <v>28</v>
      </c>
      <c r="CO12" s="9" t="s">
        <v>28</v>
      </c>
      <c r="CP12" s="9" t="s">
        <v>28</v>
      </c>
      <c r="CQ12" s="9" t="s">
        <v>28</v>
      </c>
      <c r="CR12" s="9" t="s">
        <v>28</v>
      </c>
      <c r="CS12" s="9" t="s">
        <v>59</v>
      </c>
      <c r="CT12" s="9" t="s">
        <v>28</v>
      </c>
      <c r="CU12" s="9" t="s">
        <v>28</v>
      </c>
      <c r="CV12" s="9" t="s">
        <v>28</v>
      </c>
      <c r="CW12" s="9" t="s">
        <v>28</v>
      </c>
      <c r="CX12" s="9" t="s">
        <v>28</v>
      </c>
      <c r="CY12" s="9" t="s">
        <v>28</v>
      </c>
      <c r="CZ12" s="9" t="s">
        <v>28</v>
      </c>
      <c r="DA12" s="9" t="s">
        <v>28</v>
      </c>
      <c r="DB12" s="9" t="s">
        <v>28</v>
      </c>
      <c r="DC12" s="9" t="s">
        <v>28</v>
      </c>
      <c r="DD12" s="9" t="s">
        <v>28</v>
      </c>
      <c r="DE12" s="9" t="s">
        <v>28</v>
      </c>
      <c r="DF12" s="9" t="s">
        <v>28</v>
      </c>
      <c r="DG12" s="9" t="s">
        <v>28</v>
      </c>
      <c r="DH12" s="9" t="s">
        <v>28</v>
      </c>
      <c r="DI12" s="9" t="s">
        <v>28</v>
      </c>
      <c r="DJ12" s="9" t="s">
        <v>28</v>
      </c>
      <c r="DK12" s="9" t="s">
        <v>28</v>
      </c>
      <c r="DL12" s="9" t="s">
        <v>28</v>
      </c>
      <c r="DM12" s="9" t="s">
        <v>28</v>
      </c>
      <c r="DN12" s="9" t="s">
        <v>28</v>
      </c>
      <c r="DO12" s="9" t="s">
        <v>28</v>
      </c>
      <c r="DP12" s="9" t="s">
        <v>28</v>
      </c>
      <c r="DQ12" s="9" t="s">
        <v>28</v>
      </c>
      <c r="DR12" s="9" t="s">
        <v>59</v>
      </c>
    </row>
    <row r="13" spans="1:122" ht="12.75">
      <c r="A13" s="3" t="s">
        <v>32</v>
      </c>
      <c r="B13" s="9" t="s">
        <v>28</v>
      </c>
      <c r="C13" s="9" t="s">
        <v>28</v>
      </c>
      <c r="D13" s="9" t="s">
        <v>28</v>
      </c>
      <c r="E13" s="9" t="s">
        <v>28</v>
      </c>
      <c r="F13" s="9" t="s">
        <v>28</v>
      </c>
      <c r="G13" s="9" t="s">
        <v>28</v>
      </c>
      <c r="H13" s="9" t="s">
        <v>28</v>
      </c>
      <c r="I13" s="9" t="s">
        <v>28</v>
      </c>
      <c r="J13" s="9" t="s">
        <v>28</v>
      </c>
      <c r="K13" s="9" t="s">
        <v>28</v>
      </c>
      <c r="L13" s="9" t="s">
        <v>28</v>
      </c>
      <c r="M13" s="9" t="s">
        <v>28</v>
      </c>
      <c r="N13" s="9" t="s">
        <v>28</v>
      </c>
      <c r="O13" s="9" t="s">
        <v>28</v>
      </c>
      <c r="P13" s="9" t="s">
        <v>28</v>
      </c>
      <c r="Q13" s="9" t="s">
        <v>28</v>
      </c>
      <c r="R13" s="9" t="s">
        <v>28</v>
      </c>
      <c r="S13" s="9" t="s">
        <v>28</v>
      </c>
      <c r="T13" s="9" t="s">
        <v>28</v>
      </c>
      <c r="U13" s="9" t="s">
        <v>28</v>
      </c>
      <c r="V13" s="9" t="s">
        <v>28</v>
      </c>
      <c r="W13" s="9" t="s">
        <v>28</v>
      </c>
      <c r="X13" s="9" t="s">
        <v>28</v>
      </c>
      <c r="Y13" s="9" t="s">
        <v>28</v>
      </c>
      <c r="Z13" s="9" t="s">
        <v>28</v>
      </c>
      <c r="AA13" s="9" t="s">
        <v>28</v>
      </c>
      <c r="AB13" s="9" t="s">
        <v>28</v>
      </c>
      <c r="AC13" s="9" t="s">
        <v>28</v>
      </c>
      <c r="AD13" s="9" t="s">
        <v>28</v>
      </c>
      <c r="AE13" s="9" t="s">
        <v>28</v>
      </c>
      <c r="AF13" s="9" t="s">
        <v>28</v>
      </c>
      <c r="AG13" s="9" t="s">
        <v>28</v>
      </c>
      <c r="AH13" s="9" t="s">
        <v>28</v>
      </c>
      <c r="AI13" s="9" t="s">
        <v>28</v>
      </c>
      <c r="AJ13" s="9" t="s">
        <v>28</v>
      </c>
      <c r="AK13" s="9" t="s">
        <v>28</v>
      </c>
      <c r="AL13" s="9" t="s">
        <v>28</v>
      </c>
      <c r="AM13" s="9" t="s">
        <v>28</v>
      </c>
      <c r="AN13" s="9" t="s">
        <v>28</v>
      </c>
      <c r="AO13" s="9" t="s">
        <v>28</v>
      </c>
      <c r="AP13" s="9" t="s">
        <v>28</v>
      </c>
      <c r="AQ13" s="9" t="s">
        <v>28</v>
      </c>
      <c r="AR13" s="9" t="s">
        <v>28</v>
      </c>
      <c r="AS13" s="9" t="s">
        <v>28</v>
      </c>
      <c r="AT13" s="9" t="s">
        <v>28</v>
      </c>
      <c r="AU13" s="9" t="s">
        <v>28</v>
      </c>
      <c r="AV13" s="9" t="s">
        <v>28</v>
      </c>
      <c r="AW13" s="9" t="s">
        <v>28</v>
      </c>
      <c r="AX13" s="9" t="s">
        <v>28</v>
      </c>
      <c r="AY13" s="9" t="s">
        <v>28</v>
      </c>
      <c r="AZ13" s="9" t="s">
        <v>28</v>
      </c>
      <c r="BA13" s="9" t="s">
        <v>28</v>
      </c>
      <c r="BB13" s="9" t="s">
        <v>28</v>
      </c>
      <c r="BC13" s="9" t="s">
        <v>28</v>
      </c>
      <c r="BD13" s="9" t="s">
        <v>28</v>
      </c>
      <c r="BE13" s="9" t="s">
        <v>28</v>
      </c>
      <c r="BF13" s="9" t="s">
        <v>28</v>
      </c>
      <c r="BG13" s="9" t="s">
        <v>28</v>
      </c>
      <c r="BH13" s="9" t="s">
        <v>28</v>
      </c>
      <c r="BI13" s="9" t="s">
        <v>28</v>
      </c>
      <c r="BJ13" s="9" t="s">
        <v>28</v>
      </c>
      <c r="BK13" s="9" t="s">
        <v>28</v>
      </c>
      <c r="BL13" s="9" t="s">
        <v>28</v>
      </c>
      <c r="BM13" s="9" t="s">
        <v>28</v>
      </c>
      <c r="BN13" s="9" t="s">
        <v>28</v>
      </c>
      <c r="BO13" s="9" t="s">
        <v>28</v>
      </c>
      <c r="BP13" s="9" t="s">
        <v>28</v>
      </c>
      <c r="BQ13" s="9" t="s">
        <v>28</v>
      </c>
      <c r="BR13" s="9" t="s">
        <v>28</v>
      </c>
      <c r="BS13" s="9" t="s">
        <v>28</v>
      </c>
      <c r="BT13" s="9" t="s">
        <v>28</v>
      </c>
      <c r="BU13" s="9" t="s">
        <v>28</v>
      </c>
      <c r="BV13" s="9" t="s">
        <v>28</v>
      </c>
      <c r="BW13" s="9" t="s">
        <v>28</v>
      </c>
      <c r="BX13" s="9" t="s">
        <v>28</v>
      </c>
      <c r="BY13" s="9" t="s">
        <v>28</v>
      </c>
      <c r="BZ13" s="9" t="s">
        <v>28</v>
      </c>
      <c r="CA13" s="9" t="s">
        <v>59</v>
      </c>
      <c r="CB13" s="9" t="s">
        <v>28</v>
      </c>
      <c r="CC13" s="9" t="s">
        <v>28</v>
      </c>
      <c r="CD13" s="9" t="s">
        <v>28</v>
      </c>
      <c r="CE13" s="9" t="s">
        <v>28</v>
      </c>
      <c r="CF13" s="9" t="s">
        <v>28</v>
      </c>
      <c r="CG13" s="9" t="s">
        <v>28</v>
      </c>
      <c r="CH13" s="9" t="s">
        <v>28</v>
      </c>
      <c r="CI13" s="9" t="s">
        <v>28</v>
      </c>
      <c r="CJ13" s="9" t="s">
        <v>28</v>
      </c>
      <c r="CK13" s="9" t="s">
        <v>28</v>
      </c>
      <c r="CL13" s="9" t="s">
        <v>28</v>
      </c>
      <c r="CM13" s="9" t="s">
        <v>28</v>
      </c>
      <c r="CN13" s="9" t="s">
        <v>28</v>
      </c>
      <c r="CO13" s="9" t="s">
        <v>28</v>
      </c>
      <c r="CP13" s="9" t="s">
        <v>28</v>
      </c>
      <c r="CQ13" s="9" t="s">
        <v>28</v>
      </c>
      <c r="CR13" s="9" t="s">
        <v>28</v>
      </c>
      <c r="CS13" s="9" t="s">
        <v>28</v>
      </c>
      <c r="CT13" s="9" t="s">
        <v>28</v>
      </c>
      <c r="CU13" s="9" t="s">
        <v>28</v>
      </c>
      <c r="CV13" s="9" t="s">
        <v>28</v>
      </c>
      <c r="CW13" s="9" t="s">
        <v>28</v>
      </c>
      <c r="CX13" s="9" t="s">
        <v>28</v>
      </c>
      <c r="CY13" s="9" t="s">
        <v>28</v>
      </c>
      <c r="CZ13" s="9" t="s">
        <v>28</v>
      </c>
      <c r="DA13" s="9" t="s">
        <v>28</v>
      </c>
      <c r="DB13" s="9" t="s">
        <v>28</v>
      </c>
      <c r="DC13" s="9" t="s">
        <v>28</v>
      </c>
      <c r="DD13" s="9" t="s">
        <v>28</v>
      </c>
      <c r="DE13" s="9" t="s">
        <v>28</v>
      </c>
      <c r="DF13" s="9" t="s">
        <v>28</v>
      </c>
      <c r="DG13" s="9" t="s">
        <v>28</v>
      </c>
      <c r="DH13" s="9" t="s">
        <v>28</v>
      </c>
      <c r="DI13" s="9" t="s">
        <v>28</v>
      </c>
      <c r="DJ13" s="9" t="s">
        <v>28</v>
      </c>
      <c r="DK13" s="9" t="s">
        <v>28</v>
      </c>
      <c r="DL13" s="9" t="s">
        <v>28</v>
      </c>
      <c r="DM13" s="9" t="s">
        <v>59</v>
      </c>
      <c r="DN13" s="9" t="s">
        <v>59</v>
      </c>
      <c r="DO13" s="9" t="s">
        <v>28</v>
      </c>
      <c r="DP13" s="9" t="s">
        <v>28</v>
      </c>
      <c r="DQ13" s="9" t="s">
        <v>28</v>
      </c>
      <c r="DR13" s="9" t="s">
        <v>28</v>
      </c>
    </row>
    <row r="14" spans="1:122" ht="12.75">
      <c r="A14" s="3" t="s">
        <v>76</v>
      </c>
      <c r="B14" s="9" t="s">
        <v>28</v>
      </c>
      <c r="C14" s="9" t="s">
        <v>28</v>
      </c>
      <c r="D14" s="9" t="s">
        <v>59</v>
      </c>
      <c r="E14" s="9" t="s">
        <v>28</v>
      </c>
      <c r="F14" s="9" t="s">
        <v>59</v>
      </c>
      <c r="G14" s="9" t="s">
        <v>28</v>
      </c>
      <c r="H14" s="9" t="s">
        <v>28</v>
      </c>
      <c r="I14" s="9" t="s">
        <v>28</v>
      </c>
      <c r="J14" s="9" t="s">
        <v>59</v>
      </c>
      <c r="K14" s="9" t="s">
        <v>28</v>
      </c>
      <c r="L14" s="9" t="s">
        <v>28</v>
      </c>
      <c r="M14" s="9" t="s">
        <v>28</v>
      </c>
      <c r="N14" s="9" t="s">
        <v>28</v>
      </c>
      <c r="O14" s="9" t="s">
        <v>28</v>
      </c>
      <c r="P14" s="9" t="s">
        <v>59</v>
      </c>
      <c r="Q14" s="9" t="s">
        <v>28</v>
      </c>
      <c r="R14" s="9" t="s">
        <v>28</v>
      </c>
      <c r="S14" s="9" t="s">
        <v>59</v>
      </c>
      <c r="T14" s="9" t="s">
        <v>28</v>
      </c>
      <c r="U14" s="9" t="s">
        <v>28</v>
      </c>
      <c r="V14" s="9" t="s">
        <v>59</v>
      </c>
      <c r="W14" s="9" t="s">
        <v>59</v>
      </c>
      <c r="X14" s="9" t="s">
        <v>28</v>
      </c>
      <c r="Y14" s="9" t="s">
        <v>28</v>
      </c>
      <c r="Z14" s="9" t="s">
        <v>59</v>
      </c>
      <c r="AA14" s="9" t="s">
        <v>59</v>
      </c>
      <c r="AB14" s="9" t="s">
        <v>59</v>
      </c>
      <c r="AC14" s="9" t="s">
        <v>59</v>
      </c>
      <c r="AD14" s="9" t="s">
        <v>59</v>
      </c>
      <c r="AE14" s="9" t="s">
        <v>59</v>
      </c>
      <c r="AF14" s="9" t="s">
        <v>59</v>
      </c>
      <c r="AG14" s="9" t="s">
        <v>59</v>
      </c>
      <c r="AH14" s="9" t="s">
        <v>59</v>
      </c>
      <c r="AI14" s="9" t="s">
        <v>59</v>
      </c>
      <c r="AJ14" s="9" t="s">
        <v>28</v>
      </c>
      <c r="AK14" s="9" t="s">
        <v>28</v>
      </c>
      <c r="AL14" s="9" t="s">
        <v>28</v>
      </c>
      <c r="AM14" s="9" t="s">
        <v>28</v>
      </c>
      <c r="AN14" s="9" t="s">
        <v>28</v>
      </c>
      <c r="AO14" s="9" t="s">
        <v>28</v>
      </c>
      <c r="AP14" s="9" t="s">
        <v>28</v>
      </c>
      <c r="AQ14" s="9" t="s">
        <v>28</v>
      </c>
      <c r="AR14" s="9" t="s">
        <v>28</v>
      </c>
      <c r="AS14" s="9" t="s">
        <v>28</v>
      </c>
      <c r="AT14" s="9" t="s">
        <v>28</v>
      </c>
      <c r="AU14" s="9" t="s">
        <v>28</v>
      </c>
      <c r="AV14" s="9" t="s">
        <v>28</v>
      </c>
      <c r="AW14" s="9" t="s">
        <v>28</v>
      </c>
      <c r="AX14" s="9" t="s">
        <v>28</v>
      </c>
      <c r="AY14" s="9" t="s">
        <v>59</v>
      </c>
      <c r="AZ14" s="9" t="s">
        <v>28</v>
      </c>
      <c r="BA14" s="9" t="s">
        <v>28</v>
      </c>
      <c r="BB14" s="9" t="s">
        <v>59</v>
      </c>
      <c r="BC14" s="9" t="s">
        <v>28</v>
      </c>
      <c r="BD14" s="9" t="s">
        <v>28</v>
      </c>
      <c r="BE14" s="9" t="s">
        <v>59</v>
      </c>
      <c r="BF14" s="9" t="s">
        <v>28</v>
      </c>
      <c r="BG14" s="9" t="s">
        <v>28</v>
      </c>
      <c r="BH14" s="9" t="s">
        <v>28</v>
      </c>
      <c r="BI14" s="9" t="s">
        <v>28</v>
      </c>
      <c r="BJ14" s="9" t="s">
        <v>28</v>
      </c>
      <c r="BK14" s="9" t="s">
        <v>28</v>
      </c>
      <c r="BL14" s="9" t="s">
        <v>59</v>
      </c>
      <c r="BM14" s="9" t="s">
        <v>28</v>
      </c>
      <c r="BN14" s="9" t="s">
        <v>28</v>
      </c>
      <c r="BO14" s="9" t="s">
        <v>28</v>
      </c>
      <c r="BP14" s="9" t="s">
        <v>28</v>
      </c>
      <c r="BQ14" s="9" t="s">
        <v>28</v>
      </c>
      <c r="BR14" s="9" t="s">
        <v>28</v>
      </c>
      <c r="BS14" s="9" t="s">
        <v>28</v>
      </c>
      <c r="BT14" s="9" t="s">
        <v>28</v>
      </c>
      <c r="BU14" s="9" t="s">
        <v>28</v>
      </c>
      <c r="BV14" s="9" t="s">
        <v>28</v>
      </c>
      <c r="BW14" s="9" t="s">
        <v>28</v>
      </c>
      <c r="BX14" s="9" t="s">
        <v>28</v>
      </c>
      <c r="BY14" s="9" t="s">
        <v>28</v>
      </c>
      <c r="BZ14" s="9" t="s">
        <v>28</v>
      </c>
      <c r="CA14" s="9" t="s">
        <v>28</v>
      </c>
      <c r="CB14" s="9" t="s">
        <v>28</v>
      </c>
      <c r="CC14" s="9" t="s">
        <v>28</v>
      </c>
      <c r="CD14" s="9" t="s">
        <v>28</v>
      </c>
      <c r="CE14" s="9" t="s">
        <v>28</v>
      </c>
      <c r="CF14" s="9" t="s">
        <v>28</v>
      </c>
      <c r="CG14" s="9" t="s">
        <v>28</v>
      </c>
      <c r="CH14" s="9" t="s">
        <v>28</v>
      </c>
      <c r="CI14" s="9" t="s">
        <v>28</v>
      </c>
      <c r="CJ14" s="9" t="s">
        <v>59</v>
      </c>
      <c r="CK14" s="9" t="s">
        <v>28</v>
      </c>
      <c r="CL14" s="9" t="s">
        <v>28</v>
      </c>
      <c r="CM14" s="9" t="s">
        <v>28</v>
      </c>
      <c r="CN14" s="9" t="s">
        <v>28</v>
      </c>
      <c r="CO14" s="9" t="s">
        <v>28</v>
      </c>
      <c r="CP14" s="9" t="s">
        <v>28</v>
      </c>
      <c r="CQ14" s="9" t="s">
        <v>28</v>
      </c>
      <c r="CR14" s="9" t="s">
        <v>28</v>
      </c>
      <c r="CS14" s="9" t="s">
        <v>28</v>
      </c>
      <c r="CT14" s="9" t="s">
        <v>28</v>
      </c>
      <c r="CU14" s="9" t="s">
        <v>28</v>
      </c>
      <c r="CV14" s="9" t="s">
        <v>28</v>
      </c>
      <c r="CW14" s="9" t="s">
        <v>28</v>
      </c>
      <c r="CX14" s="9" t="s">
        <v>59</v>
      </c>
      <c r="CY14" s="9" t="s">
        <v>28</v>
      </c>
      <c r="CZ14" s="9" t="s">
        <v>59</v>
      </c>
      <c r="DA14" s="9" t="s">
        <v>28</v>
      </c>
      <c r="DB14" s="9" t="s">
        <v>28</v>
      </c>
      <c r="DC14" s="9" t="s">
        <v>28</v>
      </c>
      <c r="DD14" s="9" t="s">
        <v>28</v>
      </c>
      <c r="DE14" s="9" t="s">
        <v>28</v>
      </c>
      <c r="DF14" s="9" t="s">
        <v>28</v>
      </c>
      <c r="DG14" s="9" t="s">
        <v>28</v>
      </c>
      <c r="DH14" s="9" t="s">
        <v>28</v>
      </c>
      <c r="DI14" s="9" t="s">
        <v>28</v>
      </c>
      <c r="DJ14" s="9" t="s">
        <v>28</v>
      </c>
      <c r="DK14" s="9" t="s">
        <v>28</v>
      </c>
      <c r="DL14" s="9" t="s">
        <v>28</v>
      </c>
      <c r="DM14" s="9" t="s">
        <v>28</v>
      </c>
      <c r="DN14" s="9" t="s">
        <v>59</v>
      </c>
      <c r="DO14" s="9" t="s">
        <v>28</v>
      </c>
      <c r="DP14" s="9" t="s">
        <v>28</v>
      </c>
      <c r="DQ14" s="9" t="s">
        <v>28</v>
      </c>
      <c r="DR14" s="9" t="s">
        <v>28</v>
      </c>
    </row>
    <row r="15" spans="1:122" ht="12.75">
      <c r="A15" s="3" t="s">
        <v>33</v>
      </c>
      <c r="B15" s="9" t="s">
        <v>28</v>
      </c>
      <c r="C15" s="9" t="s">
        <v>28</v>
      </c>
      <c r="D15" s="9" t="s">
        <v>28</v>
      </c>
      <c r="E15" s="9" t="s">
        <v>28</v>
      </c>
      <c r="F15" s="9" t="s">
        <v>28</v>
      </c>
      <c r="G15" s="9" t="s">
        <v>28</v>
      </c>
      <c r="H15" s="9" t="s">
        <v>28</v>
      </c>
      <c r="I15" s="9" t="s">
        <v>28</v>
      </c>
      <c r="J15" s="9" t="s">
        <v>28</v>
      </c>
      <c r="K15" s="9" t="s">
        <v>28</v>
      </c>
      <c r="L15" s="9" t="s">
        <v>28</v>
      </c>
      <c r="M15" s="9" t="s">
        <v>28</v>
      </c>
      <c r="N15" s="9" t="s">
        <v>28</v>
      </c>
      <c r="O15" s="9" t="s">
        <v>28</v>
      </c>
      <c r="P15" s="9" t="s">
        <v>59</v>
      </c>
      <c r="Q15" s="9" t="s">
        <v>28</v>
      </c>
      <c r="R15" s="9" t="s">
        <v>28</v>
      </c>
      <c r="S15" s="9" t="s">
        <v>28</v>
      </c>
      <c r="T15" s="9" t="s">
        <v>28</v>
      </c>
      <c r="U15" s="9" t="s">
        <v>28</v>
      </c>
      <c r="V15" s="9" t="s">
        <v>28</v>
      </c>
      <c r="W15" s="9" t="s">
        <v>28</v>
      </c>
      <c r="X15" s="9" t="s">
        <v>28</v>
      </c>
      <c r="Y15" s="9" t="s">
        <v>28</v>
      </c>
      <c r="Z15" s="9" t="s">
        <v>59</v>
      </c>
      <c r="AA15" s="9" t="s">
        <v>28</v>
      </c>
      <c r="AB15" s="9" t="s">
        <v>28</v>
      </c>
      <c r="AC15" s="9" t="s">
        <v>28</v>
      </c>
      <c r="AD15" s="9" t="s">
        <v>28</v>
      </c>
      <c r="AE15" s="9" t="s">
        <v>28</v>
      </c>
      <c r="AF15" s="9" t="s">
        <v>28</v>
      </c>
      <c r="AG15" s="9" t="s">
        <v>28</v>
      </c>
      <c r="AH15" s="9" t="s">
        <v>28</v>
      </c>
      <c r="AI15" s="9" t="s">
        <v>28</v>
      </c>
      <c r="AJ15" s="9" t="s">
        <v>28</v>
      </c>
      <c r="AK15" s="9" t="s">
        <v>28</v>
      </c>
      <c r="AL15" s="9" t="s">
        <v>28</v>
      </c>
      <c r="AM15" s="9" t="s">
        <v>28</v>
      </c>
      <c r="AN15" s="9" t="s">
        <v>28</v>
      </c>
      <c r="AO15" s="9" t="s">
        <v>28</v>
      </c>
      <c r="AP15" s="9" t="s">
        <v>28</v>
      </c>
      <c r="AQ15" s="9" t="s">
        <v>28</v>
      </c>
      <c r="AR15" s="9" t="s">
        <v>28</v>
      </c>
      <c r="AS15" s="9" t="s">
        <v>28</v>
      </c>
      <c r="AT15" s="9" t="s">
        <v>28</v>
      </c>
      <c r="AU15" s="9" t="s">
        <v>28</v>
      </c>
      <c r="AV15" s="9" t="s">
        <v>28</v>
      </c>
      <c r="AW15" s="9" t="s">
        <v>28</v>
      </c>
      <c r="AX15" s="9" t="s">
        <v>28</v>
      </c>
      <c r="AY15" s="9" t="s">
        <v>59</v>
      </c>
      <c r="AZ15" s="9" t="s">
        <v>28</v>
      </c>
      <c r="BA15" s="9" t="s">
        <v>28</v>
      </c>
      <c r="BB15" s="9" t="s">
        <v>28</v>
      </c>
      <c r="BC15" s="9" t="s">
        <v>28</v>
      </c>
      <c r="BD15" s="9" t="s">
        <v>28</v>
      </c>
      <c r="BE15" s="9" t="s">
        <v>28</v>
      </c>
      <c r="BF15" s="9" t="s">
        <v>28</v>
      </c>
      <c r="BG15" s="9" t="s">
        <v>28</v>
      </c>
      <c r="BH15" s="9" t="s">
        <v>28</v>
      </c>
      <c r="BI15" s="9" t="s">
        <v>28</v>
      </c>
      <c r="BJ15" s="9" t="s">
        <v>28</v>
      </c>
      <c r="BK15" s="9" t="s">
        <v>28</v>
      </c>
      <c r="BL15" s="9" t="s">
        <v>59</v>
      </c>
      <c r="BM15" s="9" t="s">
        <v>28</v>
      </c>
      <c r="BN15" s="9" t="s">
        <v>28</v>
      </c>
      <c r="BO15" s="9" t="s">
        <v>28</v>
      </c>
      <c r="BP15" s="9" t="s">
        <v>28</v>
      </c>
      <c r="BQ15" s="9" t="s">
        <v>28</v>
      </c>
      <c r="BR15" s="9" t="s">
        <v>28</v>
      </c>
      <c r="BS15" s="9" t="s">
        <v>28</v>
      </c>
      <c r="BT15" s="9" t="s">
        <v>28</v>
      </c>
      <c r="BU15" s="9" t="s">
        <v>28</v>
      </c>
      <c r="BV15" s="9" t="s">
        <v>28</v>
      </c>
      <c r="BW15" s="9" t="s">
        <v>28</v>
      </c>
      <c r="BX15" s="9" t="s">
        <v>28</v>
      </c>
      <c r="BY15" s="9" t="s">
        <v>28</v>
      </c>
      <c r="BZ15" s="9" t="s">
        <v>28</v>
      </c>
      <c r="CA15" s="9" t="s">
        <v>28</v>
      </c>
      <c r="CB15" s="9" t="s">
        <v>28</v>
      </c>
      <c r="CC15" s="9" t="s">
        <v>28</v>
      </c>
      <c r="CD15" s="9" t="s">
        <v>28</v>
      </c>
      <c r="CE15" s="9" t="s">
        <v>28</v>
      </c>
      <c r="CF15" s="9" t="s">
        <v>28</v>
      </c>
      <c r="CG15" s="9" t="s">
        <v>28</v>
      </c>
      <c r="CH15" s="9" t="s">
        <v>28</v>
      </c>
      <c r="CI15" s="9" t="s">
        <v>28</v>
      </c>
      <c r="CJ15" s="9" t="s">
        <v>59</v>
      </c>
      <c r="CK15" s="9" t="s">
        <v>28</v>
      </c>
      <c r="CL15" s="9" t="s">
        <v>28</v>
      </c>
      <c r="CM15" s="9" t="s">
        <v>28</v>
      </c>
      <c r="CN15" s="9" t="s">
        <v>28</v>
      </c>
      <c r="CO15" s="9" t="s">
        <v>28</v>
      </c>
      <c r="CP15" s="9" t="s">
        <v>28</v>
      </c>
      <c r="CQ15" s="9" t="s">
        <v>28</v>
      </c>
      <c r="CR15" s="9" t="s">
        <v>28</v>
      </c>
      <c r="CS15" s="9" t="s">
        <v>28</v>
      </c>
      <c r="CT15" s="9" t="s">
        <v>28</v>
      </c>
      <c r="CU15" s="9" t="s">
        <v>59</v>
      </c>
      <c r="CV15" s="9" t="s">
        <v>28</v>
      </c>
      <c r="CW15" s="9" t="s">
        <v>28</v>
      </c>
      <c r="CX15" s="9" t="s">
        <v>28</v>
      </c>
      <c r="CY15" s="9" t="s">
        <v>28</v>
      </c>
      <c r="CZ15" s="9" t="s">
        <v>28</v>
      </c>
      <c r="DA15" s="9" t="s">
        <v>28</v>
      </c>
      <c r="DB15" s="9" t="s">
        <v>28</v>
      </c>
      <c r="DC15" s="9" t="s">
        <v>28</v>
      </c>
      <c r="DD15" s="9" t="s">
        <v>28</v>
      </c>
      <c r="DE15" s="9" t="s">
        <v>28</v>
      </c>
      <c r="DF15" s="9" t="s">
        <v>28</v>
      </c>
      <c r="DG15" s="9" t="s">
        <v>28</v>
      </c>
      <c r="DH15" s="9" t="s">
        <v>28</v>
      </c>
      <c r="DI15" s="9" t="s">
        <v>28</v>
      </c>
      <c r="DJ15" s="9" t="s">
        <v>28</v>
      </c>
      <c r="DK15" s="9" t="s">
        <v>28</v>
      </c>
      <c r="DL15" s="9" t="s">
        <v>28</v>
      </c>
      <c r="DM15" s="9" t="s">
        <v>28</v>
      </c>
      <c r="DN15" s="9" t="s">
        <v>59</v>
      </c>
      <c r="DO15" s="9" t="s">
        <v>28</v>
      </c>
      <c r="DP15" s="9" t="s">
        <v>28</v>
      </c>
      <c r="DQ15" s="9" t="s">
        <v>28</v>
      </c>
      <c r="DR15" s="9" t="s">
        <v>28</v>
      </c>
    </row>
    <row r="16" spans="1:122" ht="12.75">
      <c r="A16" s="3" t="s">
        <v>34</v>
      </c>
      <c r="B16" s="9" t="s">
        <v>28</v>
      </c>
      <c r="C16" s="9" t="s">
        <v>59</v>
      </c>
      <c r="D16" s="9" t="s">
        <v>59</v>
      </c>
      <c r="E16" s="9" t="s">
        <v>28</v>
      </c>
      <c r="F16" s="9" t="s">
        <v>59</v>
      </c>
      <c r="G16" s="9" t="s">
        <v>28</v>
      </c>
      <c r="H16" s="9" t="s">
        <v>28</v>
      </c>
      <c r="I16" s="9" t="s">
        <v>28</v>
      </c>
      <c r="J16" s="9" t="s">
        <v>59</v>
      </c>
      <c r="K16" s="9" t="s">
        <v>59</v>
      </c>
      <c r="L16" s="9" t="s">
        <v>28</v>
      </c>
      <c r="M16" s="9" t="s">
        <v>28</v>
      </c>
      <c r="N16" s="9" t="s">
        <v>28</v>
      </c>
      <c r="O16" s="9" t="s">
        <v>28</v>
      </c>
      <c r="P16" s="9" t="s">
        <v>59</v>
      </c>
      <c r="Q16" s="9" t="s">
        <v>28</v>
      </c>
      <c r="R16" s="9" t="s">
        <v>28</v>
      </c>
      <c r="S16" s="9" t="s">
        <v>59</v>
      </c>
      <c r="T16" s="9" t="s">
        <v>28</v>
      </c>
      <c r="U16" s="9" t="s">
        <v>28</v>
      </c>
      <c r="V16" s="9" t="s">
        <v>59</v>
      </c>
      <c r="W16" s="9" t="s">
        <v>59</v>
      </c>
      <c r="X16" s="9" t="s">
        <v>28</v>
      </c>
      <c r="Y16" s="9" t="s">
        <v>28</v>
      </c>
      <c r="Z16" s="9" t="s">
        <v>59</v>
      </c>
      <c r="AA16" s="9" t="s">
        <v>59</v>
      </c>
      <c r="AB16" s="9" t="s">
        <v>59</v>
      </c>
      <c r="AC16" s="9" t="s">
        <v>59</v>
      </c>
      <c r="AD16" s="9" t="s">
        <v>59</v>
      </c>
      <c r="AE16" s="9" t="s">
        <v>59</v>
      </c>
      <c r="AF16" s="9" t="s">
        <v>59</v>
      </c>
      <c r="AG16" s="9" t="s">
        <v>59</v>
      </c>
      <c r="AH16" s="9" t="s">
        <v>59</v>
      </c>
      <c r="AI16" s="9" t="s">
        <v>59</v>
      </c>
      <c r="AJ16" s="9" t="s">
        <v>28</v>
      </c>
      <c r="AK16" s="9" t="s">
        <v>59</v>
      </c>
      <c r="AL16" s="9" t="s">
        <v>59</v>
      </c>
      <c r="AM16" s="9" t="s">
        <v>59</v>
      </c>
      <c r="AN16" s="9" t="s">
        <v>59</v>
      </c>
      <c r="AO16" s="9" t="s">
        <v>59</v>
      </c>
      <c r="AP16" s="9" t="s">
        <v>59</v>
      </c>
      <c r="AQ16" s="9" t="s">
        <v>59</v>
      </c>
      <c r="AR16" s="9" t="s">
        <v>59</v>
      </c>
      <c r="AS16" s="9" t="s">
        <v>28</v>
      </c>
      <c r="AT16" s="9" t="s">
        <v>28</v>
      </c>
      <c r="AU16" s="9" t="s">
        <v>59</v>
      </c>
      <c r="AV16" s="9" t="s">
        <v>59</v>
      </c>
      <c r="AW16" s="9" t="s">
        <v>59</v>
      </c>
      <c r="AX16" s="9" t="s">
        <v>59</v>
      </c>
      <c r="AY16" s="9" t="s">
        <v>59</v>
      </c>
      <c r="AZ16" s="9" t="s">
        <v>28</v>
      </c>
      <c r="BA16" s="9" t="s">
        <v>28</v>
      </c>
      <c r="BB16" s="9" t="s">
        <v>59</v>
      </c>
      <c r="BC16" s="9" t="s">
        <v>28</v>
      </c>
      <c r="BD16" s="9" t="s">
        <v>59</v>
      </c>
      <c r="BE16" s="9" t="s">
        <v>59</v>
      </c>
      <c r="BF16" s="9" t="s">
        <v>59</v>
      </c>
      <c r="BG16" s="9" t="s">
        <v>28</v>
      </c>
      <c r="BH16" s="9" t="s">
        <v>59</v>
      </c>
      <c r="BI16" s="9" t="s">
        <v>59</v>
      </c>
      <c r="BJ16" s="9" t="s">
        <v>59</v>
      </c>
      <c r="BK16" s="9" t="s">
        <v>59</v>
      </c>
      <c r="BL16" s="9" t="s">
        <v>59</v>
      </c>
      <c r="BM16" s="9" t="s">
        <v>28</v>
      </c>
      <c r="BN16" s="9" t="s">
        <v>28</v>
      </c>
      <c r="BO16" s="9" t="s">
        <v>28</v>
      </c>
      <c r="BP16" s="9" t="s">
        <v>59</v>
      </c>
      <c r="BQ16" s="9" t="s">
        <v>59</v>
      </c>
      <c r="BR16" s="9" t="s">
        <v>59</v>
      </c>
      <c r="BS16" s="9" t="s">
        <v>28</v>
      </c>
      <c r="BT16" s="9" t="s">
        <v>59</v>
      </c>
      <c r="BU16" s="9" t="s">
        <v>28</v>
      </c>
      <c r="BV16" s="9" t="s">
        <v>28</v>
      </c>
      <c r="BW16" s="9" t="s">
        <v>28</v>
      </c>
      <c r="BX16" s="9" t="s">
        <v>28</v>
      </c>
      <c r="BY16" s="9" t="s">
        <v>59</v>
      </c>
      <c r="BZ16" s="9" t="s">
        <v>28</v>
      </c>
      <c r="CA16" s="9" t="s">
        <v>59</v>
      </c>
      <c r="CB16" s="9" t="s">
        <v>28</v>
      </c>
      <c r="CC16" s="9" t="s">
        <v>28</v>
      </c>
      <c r="CD16" s="9" t="s">
        <v>28</v>
      </c>
      <c r="CE16" s="9" t="s">
        <v>28</v>
      </c>
      <c r="CF16" s="9" t="s">
        <v>59</v>
      </c>
      <c r="CG16" s="9" t="s">
        <v>59</v>
      </c>
      <c r="CH16" s="9" t="s">
        <v>59</v>
      </c>
      <c r="CI16" s="9" t="s">
        <v>59</v>
      </c>
      <c r="CJ16" s="9" t="s">
        <v>59</v>
      </c>
      <c r="CK16" s="9" t="s">
        <v>28</v>
      </c>
      <c r="CL16" s="9" t="s">
        <v>59</v>
      </c>
      <c r="CM16" s="9" t="s">
        <v>59</v>
      </c>
      <c r="CN16" s="9" t="s">
        <v>28</v>
      </c>
      <c r="CO16" s="9" t="s">
        <v>59</v>
      </c>
      <c r="CP16" s="9" t="s">
        <v>59</v>
      </c>
      <c r="CQ16" s="9" t="s">
        <v>28</v>
      </c>
      <c r="CR16" s="9" t="s">
        <v>28</v>
      </c>
      <c r="CS16" s="9" t="s">
        <v>59</v>
      </c>
      <c r="CT16" s="9" t="s">
        <v>28</v>
      </c>
      <c r="CU16" s="9" t="s">
        <v>28</v>
      </c>
      <c r="CV16" s="9" t="s">
        <v>59</v>
      </c>
      <c r="CW16" s="9" t="s">
        <v>59</v>
      </c>
      <c r="CX16" s="9" t="s">
        <v>59</v>
      </c>
      <c r="CY16" s="9" t="s">
        <v>59</v>
      </c>
      <c r="CZ16" s="9" t="s">
        <v>28</v>
      </c>
      <c r="DA16" s="9" t="s">
        <v>59</v>
      </c>
      <c r="DB16" s="9" t="s">
        <v>59</v>
      </c>
      <c r="DC16" s="9" t="s">
        <v>59</v>
      </c>
      <c r="DD16" s="9" t="s">
        <v>59</v>
      </c>
      <c r="DE16" s="9" t="s">
        <v>59</v>
      </c>
      <c r="DF16" s="9" t="s">
        <v>59</v>
      </c>
      <c r="DG16" s="9" t="s">
        <v>28</v>
      </c>
      <c r="DH16" s="9" t="s">
        <v>28</v>
      </c>
      <c r="DI16" s="9" t="s">
        <v>59</v>
      </c>
      <c r="DJ16" s="9" t="s">
        <v>59</v>
      </c>
      <c r="DK16" s="9" t="s">
        <v>59</v>
      </c>
      <c r="DL16" s="9" t="s">
        <v>28</v>
      </c>
      <c r="DM16" s="9" t="s">
        <v>59</v>
      </c>
      <c r="DN16" s="9" t="s">
        <v>59</v>
      </c>
      <c r="DO16" s="9" t="s">
        <v>59</v>
      </c>
      <c r="DP16" s="9" t="s">
        <v>59</v>
      </c>
      <c r="DQ16" s="9" t="s">
        <v>59</v>
      </c>
      <c r="DR16" s="9" t="s">
        <v>59</v>
      </c>
    </row>
    <row r="17" spans="1:122" ht="12.75">
      <c r="A17" s="3" t="s">
        <v>35</v>
      </c>
      <c r="B17" s="9" t="s">
        <v>28</v>
      </c>
      <c r="C17" s="9" t="s">
        <v>28</v>
      </c>
      <c r="D17" s="9" t="s">
        <v>59</v>
      </c>
      <c r="E17" s="9" t="s">
        <v>28</v>
      </c>
      <c r="F17" s="9" t="s">
        <v>28</v>
      </c>
      <c r="G17" s="9" t="s">
        <v>28</v>
      </c>
      <c r="H17" s="9" t="s">
        <v>28</v>
      </c>
      <c r="I17" s="9" t="s">
        <v>28</v>
      </c>
      <c r="J17" s="9" t="s">
        <v>28</v>
      </c>
      <c r="K17" s="9" t="s">
        <v>59</v>
      </c>
      <c r="L17" s="9" t="s">
        <v>28</v>
      </c>
      <c r="M17" s="9" t="s">
        <v>28</v>
      </c>
      <c r="N17" s="9" t="s">
        <v>28</v>
      </c>
      <c r="O17" s="9" t="s">
        <v>28</v>
      </c>
      <c r="P17" s="9" t="s">
        <v>28</v>
      </c>
      <c r="Q17" s="9" t="s">
        <v>28</v>
      </c>
      <c r="R17" s="9" t="s">
        <v>28</v>
      </c>
      <c r="S17" s="9" t="s">
        <v>59</v>
      </c>
      <c r="T17" s="9" t="s">
        <v>28</v>
      </c>
      <c r="U17" s="9" t="s">
        <v>28</v>
      </c>
      <c r="V17" s="9" t="s">
        <v>28</v>
      </c>
      <c r="W17" s="9" t="s">
        <v>59</v>
      </c>
      <c r="X17" s="9" t="s">
        <v>28</v>
      </c>
      <c r="Y17" s="9" t="s">
        <v>28</v>
      </c>
      <c r="Z17" s="9" t="s">
        <v>28</v>
      </c>
      <c r="AA17" s="9" t="s">
        <v>28</v>
      </c>
      <c r="AB17" s="9" t="s">
        <v>28</v>
      </c>
      <c r="AC17" s="9" t="s">
        <v>28</v>
      </c>
      <c r="AD17" s="9" t="s">
        <v>28</v>
      </c>
      <c r="AE17" s="9" t="s">
        <v>28</v>
      </c>
      <c r="AF17" s="9" t="s">
        <v>28</v>
      </c>
      <c r="AG17" s="9" t="s">
        <v>28</v>
      </c>
      <c r="AH17" s="9" t="s">
        <v>28</v>
      </c>
      <c r="AI17" s="9" t="s">
        <v>28</v>
      </c>
      <c r="AJ17" s="9" t="s">
        <v>28</v>
      </c>
      <c r="AK17" s="9" t="s">
        <v>28</v>
      </c>
      <c r="AL17" s="9" t="s">
        <v>28</v>
      </c>
      <c r="AM17" s="9" t="s">
        <v>28</v>
      </c>
      <c r="AN17" s="9" t="s">
        <v>28</v>
      </c>
      <c r="AO17" s="9" t="s">
        <v>28</v>
      </c>
      <c r="AP17" s="9" t="s">
        <v>28</v>
      </c>
      <c r="AQ17" s="9" t="s">
        <v>28</v>
      </c>
      <c r="AR17" s="9" t="s">
        <v>28</v>
      </c>
      <c r="AS17" s="9" t="s">
        <v>28</v>
      </c>
      <c r="AT17" s="9" t="s">
        <v>28</v>
      </c>
      <c r="AU17" s="9" t="s">
        <v>28</v>
      </c>
      <c r="AV17" s="9" t="s">
        <v>28</v>
      </c>
      <c r="AW17" s="9" t="s">
        <v>28</v>
      </c>
      <c r="AX17" s="9" t="s">
        <v>59</v>
      </c>
      <c r="AY17" s="9" t="s">
        <v>28</v>
      </c>
      <c r="AZ17" s="9" t="s">
        <v>28</v>
      </c>
      <c r="BA17" s="9" t="s">
        <v>28</v>
      </c>
      <c r="BB17" s="9" t="s">
        <v>59</v>
      </c>
      <c r="BC17" s="9" t="s">
        <v>28</v>
      </c>
      <c r="BD17" s="9" t="s">
        <v>28</v>
      </c>
      <c r="BE17" s="9" t="s">
        <v>28</v>
      </c>
      <c r="BF17" s="9" t="s">
        <v>28</v>
      </c>
      <c r="BG17" s="9" t="s">
        <v>28</v>
      </c>
      <c r="BH17" s="9" t="s">
        <v>28</v>
      </c>
      <c r="BI17" s="9" t="s">
        <v>28</v>
      </c>
      <c r="BJ17" s="9" t="s">
        <v>28</v>
      </c>
      <c r="BK17" s="9" t="s">
        <v>28</v>
      </c>
      <c r="BL17" s="9" t="s">
        <v>28</v>
      </c>
      <c r="BM17" s="9" t="s">
        <v>28</v>
      </c>
      <c r="BN17" s="9" t="s">
        <v>28</v>
      </c>
      <c r="BO17" s="9" t="s">
        <v>28</v>
      </c>
      <c r="BP17" s="9" t="s">
        <v>28</v>
      </c>
      <c r="BQ17" s="9" t="s">
        <v>59</v>
      </c>
      <c r="BR17" s="9" t="s">
        <v>28</v>
      </c>
      <c r="BS17" s="9" t="s">
        <v>28</v>
      </c>
      <c r="BT17" s="9" t="s">
        <v>28</v>
      </c>
      <c r="BU17" s="9" t="s">
        <v>28</v>
      </c>
      <c r="BV17" s="9" t="s">
        <v>28</v>
      </c>
      <c r="BW17" s="9" t="s">
        <v>28</v>
      </c>
      <c r="BX17" s="9" t="s">
        <v>28</v>
      </c>
      <c r="BY17" s="9" t="s">
        <v>28</v>
      </c>
      <c r="BZ17" s="9" t="s">
        <v>28</v>
      </c>
      <c r="CA17" s="9" t="s">
        <v>28</v>
      </c>
      <c r="CB17" s="9" t="s">
        <v>28</v>
      </c>
      <c r="CC17" s="9" t="s">
        <v>28</v>
      </c>
      <c r="CD17" s="9" t="s">
        <v>28</v>
      </c>
      <c r="CE17" s="9" t="s">
        <v>28</v>
      </c>
      <c r="CF17" s="9" t="s">
        <v>28</v>
      </c>
      <c r="CG17" s="9" t="s">
        <v>28</v>
      </c>
      <c r="CH17" s="9" t="s">
        <v>28</v>
      </c>
      <c r="CI17" s="9" t="s">
        <v>28</v>
      </c>
      <c r="CJ17" s="9" t="s">
        <v>59</v>
      </c>
      <c r="CK17" s="9" t="s">
        <v>28</v>
      </c>
      <c r="CL17" s="9" t="s">
        <v>28</v>
      </c>
      <c r="CM17" s="9" t="s">
        <v>28</v>
      </c>
      <c r="CN17" s="9" t="s">
        <v>28</v>
      </c>
      <c r="CO17" s="9" t="s">
        <v>28</v>
      </c>
      <c r="CP17" s="9" t="s">
        <v>28</v>
      </c>
      <c r="CQ17" s="9" t="s">
        <v>28</v>
      </c>
      <c r="CR17" s="9" t="s">
        <v>28</v>
      </c>
      <c r="CS17" s="9" t="s">
        <v>28</v>
      </c>
      <c r="CT17" s="9" t="s">
        <v>28</v>
      </c>
      <c r="CU17" s="9" t="s">
        <v>28</v>
      </c>
      <c r="CV17" s="9" t="s">
        <v>28</v>
      </c>
      <c r="CW17" s="9" t="s">
        <v>28</v>
      </c>
      <c r="CX17" s="9" t="s">
        <v>28</v>
      </c>
      <c r="CY17" s="9" t="s">
        <v>28</v>
      </c>
      <c r="CZ17" s="9" t="s">
        <v>28</v>
      </c>
      <c r="DA17" s="9" t="s">
        <v>28</v>
      </c>
      <c r="DB17" s="9" t="s">
        <v>28</v>
      </c>
      <c r="DC17" s="9" t="s">
        <v>28</v>
      </c>
      <c r="DD17" s="9" t="s">
        <v>28</v>
      </c>
      <c r="DE17" s="9" t="s">
        <v>28</v>
      </c>
      <c r="DF17" s="9" t="s">
        <v>28</v>
      </c>
      <c r="DG17" s="9" t="s">
        <v>28</v>
      </c>
      <c r="DH17" s="9" t="s">
        <v>28</v>
      </c>
      <c r="DI17" s="9" t="s">
        <v>28</v>
      </c>
      <c r="DJ17" s="9" t="s">
        <v>59</v>
      </c>
      <c r="DK17" s="9" t="s">
        <v>28</v>
      </c>
      <c r="DL17" s="9" t="s">
        <v>28</v>
      </c>
      <c r="DM17" s="9" t="s">
        <v>28</v>
      </c>
      <c r="DN17" s="9" t="s">
        <v>59</v>
      </c>
      <c r="DO17" s="9" t="s">
        <v>28</v>
      </c>
      <c r="DP17" s="9" t="s">
        <v>28</v>
      </c>
      <c r="DQ17" s="9" t="s">
        <v>28</v>
      </c>
      <c r="DR17" s="9" t="s">
        <v>28</v>
      </c>
    </row>
    <row r="18" spans="1:122" ht="12.75">
      <c r="A18" s="3" t="s">
        <v>60</v>
      </c>
      <c r="B18" s="9" t="s">
        <v>28</v>
      </c>
      <c r="C18" s="9" t="s">
        <v>28</v>
      </c>
      <c r="D18" s="9" t="s">
        <v>59</v>
      </c>
      <c r="E18" s="9" t="s">
        <v>28</v>
      </c>
      <c r="F18" s="9" t="s">
        <v>28</v>
      </c>
      <c r="G18" s="9" t="s">
        <v>28</v>
      </c>
      <c r="H18" s="9" t="s">
        <v>28</v>
      </c>
      <c r="I18" s="9" t="s">
        <v>28</v>
      </c>
      <c r="J18" s="9" t="s">
        <v>28</v>
      </c>
      <c r="K18" s="9" t="s">
        <v>59</v>
      </c>
      <c r="L18" s="9" t="s">
        <v>28</v>
      </c>
      <c r="M18" s="9" t="s">
        <v>28</v>
      </c>
      <c r="N18" s="9" t="s">
        <v>28</v>
      </c>
      <c r="O18" s="9" t="s">
        <v>28</v>
      </c>
      <c r="P18" s="9" t="s">
        <v>59</v>
      </c>
      <c r="Q18" s="9" t="s">
        <v>28</v>
      </c>
      <c r="R18" s="9" t="s">
        <v>28</v>
      </c>
      <c r="S18" s="9" t="s">
        <v>59</v>
      </c>
      <c r="T18" s="9" t="s">
        <v>28</v>
      </c>
      <c r="U18" s="9" t="s">
        <v>28</v>
      </c>
      <c r="V18" s="9" t="s">
        <v>28</v>
      </c>
      <c r="W18" s="9" t="s">
        <v>28</v>
      </c>
      <c r="X18" s="9" t="s">
        <v>28</v>
      </c>
      <c r="Y18" s="9" t="s">
        <v>28</v>
      </c>
      <c r="Z18" s="9" t="s">
        <v>59</v>
      </c>
      <c r="AA18" s="9" t="s">
        <v>28</v>
      </c>
      <c r="AB18" s="9" t="s">
        <v>28</v>
      </c>
      <c r="AC18" s="9" t="s">
        <v>28</v>
      </c>
      <c r="AD18" s="9" t="s">
        <v>28</v>
      </c>
      <c r="AE18" s="9" t="s">
        <v>28</v>
      </c>
      <c r="AF18" s="9" t="s">
        <v>28</v>
      </c>
      <c r="AG18" s="9" t="s">
        <v>28</v>
      </c>
      <c r="AH18" s="9" t="s">
        <v>28</v>
      </c>
      <c r="AI18" s="9" t="s">
        <v>28</v>
      </c>
      <c r="AJ18" s="9" t="s">
        <v>28</v>
      </c>
      <c r="AK18" s="9" t="s">
        <v>28</v>
      </c>
      <c r="AL18" s="9" t="s">
        <v>28</v>
      </c>
      <c r="AM18" s="9" t="s">
        <v>28</v>
      </c>
      <c r="AN18" s="9" t="s">
        <v>28</v>
      </c>
      <c r="AO18" s="9" t="s">
        <v>28</v>
      </c>
      <c r="AP18" s="9" t="s">
        <v>28</v>
      </c>
      <c r="AQ18" s="9" t="s">
        <v>28</v>
      </c>
      <c r="AR18" s="9" t="s">
        <v>28</v>
      </c>
      <c r="AS18" s="9" t="s">
        <v>28</v>
      </c>
      <c r="AT18" s="9" t="s">
        <v>28</v>
      </c>
      <c r="AU18" s="9" t="s">
        <v>28</v>
      </c>
      <c r="AV18" s="9" t="s">
        <v>28</v>
      </c>
      <c r="AW18" s="9" t="s">
        <v>28</v>
      </c>
      <c r="AX18" s="9" t="s">
        <v>59</v>
      </c>
      <c r="AY18" s="9" t="s">
        <v>59</v>
      </c>
      <c r="AZ18" s="9" t="s">
        <v>28</v>
      </c>
      <c r="BA18" s="9" t="s">
        <v>28</v>
      </c>
      <c r="BB18" s="9" t="s">
        <v>59</v>
      </c>
      <c r="BC18" s="9" t="s">
        <v>28</v>
      </c>
      <c r="BD18" s="9" t="s">
        <v>28</v>
      </c>
      <c r="BE18" s="9" t="s">
        <v>28</v>
      </c>
      <c r="BF18" s="9" t="s">
        <v>28</v>
      </c>
      <c r="BG18" s="9" t="s">
        <v>28</v>
      </c>
      <c r="BH18" s="9" t="s">
        <v>28</v>
      </c>
      <c r="BI18" s="9" t="s">
        <v>28</v>
      </c>
      <c r="BJ18" s="9" t="s">
        <v>28</v>
      </c>
      <c r="BK18" s="9" t="s">
        <v>28</v>
      </c>
      <c r="BL18" s="9" t="s">
        <v>59</v>
      </c>
      <c r="BM18" s="9" t="s">
        <v>28</v>
      </c>
      <c r="BN18" s="9" t="s">
        <v>28</v>
      </c>
      <c r="BO18" s="9" t="s">
        <v>28</v>
      </c>
      <c r="BP18" s="9" t="s">
        <v>28</v>
      </c>
      <c r="BQ18" s="9" t="s">
        <v>28</v>
      </c>
      <c r="BR18" s="9" t="s">
        <v>28</v>
      </c>
      <c r="BS18" s="9" t="s">
        <v>28</v>
      </c>
      <c r="BT18" s="9" t="s">
        <v>28</v>
      </c>
      <c r="BU18" s="9" t="s">
        <v>28</v>
      </c>
      <c r="BV18" s="9" t="s">
        <v>28</v>
      </c>
      <c r="BW18" s="9" t="s">
        <v>28</v>
      </c>
      <c r="BX18" s="9" t="s">
        <v>28</v>
      </c>
      <c r="BY18" s="9" t="s">
        <v>28</v>
      </c>
      <c r="BZ18" s="9" t="s">
        <v>28</v>
      </c>
      <c r="CA18" s="9" t="s">
        <v>28</v>
      </c>
      <c r="CB18" s="9" t="s">
        <v>28</v>
      </c>
      <c r="CC18" s="9" t="s">
        <v>28</v>
      </c>
      <c r="CD18" s="9" t="s">
        <v>28</v>
      </c>
      <c r="CE18" s="9" t="s">
        <v>28</v>
      </c>
      <c r="CF18" s="9" t="s">
        <v>28</v>
      </c>
      <c r="CG18" s="9" t="s">
        <v>28</v>
      </c>
      <c r="CH18" s="9" t="s">
        <v>28</v>
      </c>
      <c r="CI18" s="9" t="s">
        <v>28</v>
      </c>
      <c r="CJ18" s="9" t="s">
        <v>28</v>
      </c>
      <c r="CK18" s="9" t="s">
        <v>28</v>
      </c>
      <c r="CL18" s="9" t="s">
        <v>28</v>
      </c>
      <c r="CM18" s="9" t="s">
        <v>28</v>
      </c>
      <c r="CN18" s="9" t="s">
        <v>28</v>
      </c>
      <c r="CO18" s="9" t="s">
        <v>28</v>
      </c>
      <c r="CP18" s="9" t="s">
        <v>28</v>
      </c>
      <c r="CQ18" s="9" t="s">
        <v>28</v>
      </c>
      <c r="CR18" s="9" t="s">
        <v>28</v>
      </c>
      <c r="CS18" s="9" t="s">
        <v>28</v>
      </c>
      <c r="CT18" s="9" t="s">
        <v>28</v>
      </c>
      <c r="CU18" s="9" t="s">
        <v>28</v>
      </c>
      <c r="CV18" s="9" t="s">
        <v>28</v>
      </c>
      <c r="CW18" s="9" t="s">
        <v>28</v>
      </c>
      <c r="CX18" s="9" t="s">
        <v>28</v>
      </c>
      <c r="CY18" s="9" t="s">
        <v>28</v>
      </c>
      <c r="CZ18" s="9" t="s">
        <v>28</v>
      </c>
      <c r="DA18" s="9" t="s">
        <v>28</v>
      </c>
      <c r="DB18" s="9" t="s">
        <v>28</v>
      </c>
      <c r="DC18" s="9" t="s">
        <v>28</v>
      </c>
      <c r="DD18" s="9" t="s">
        <v>28</v>
      </c>
      <c r="DE18" s="9" t="s">
        <v>28</v>
      </c>
      <c r="DF18" s="9" t="s">
        <v>28</v>
      </c>
      <c r="DG18" s="9" t="s">
        <v>28</v>
      </c>
      <c r="DH18" s="9" t="s">
        <v>28</v>
      </c>
      <c r="DI18" s="9" t="s">
        <v>28</v>
      </c>
      <c r="DJ18" s="9" t="s">
        <v>28</v>
      </c>
      <c r="DK18" s="9" t="s">
        <v>28</v>
      </c>
      <c r="DL18" s="9" t="s">
        <v>28</v>
      </c>
      <c r="DM18" s="9" t="s">
        <v>28</v>
      </c>
      <c r="DN18" s="9" t="s">
        <v>28</v>
      </c>
      <c r="DO18" s="9" t="s">
        <v>28</v>
      </c>
      <c r="DP18" s="9" t="s">
        <v>28</v>
      </c>
      <c r="DQ18" s="9" t="s">
        <v>28</v>
      </c>
      <c r="DR18" s="9" t="s">
        <v>28</v>
      </c>
    </row>
    <row r="19" spans="1:122" ht="12.75">
      <c r="A19" s="3" t="s">
        <v>36</v>
      </c>
      <c r="B19" s="9" t="s">
        <v>28</v>
      </c>
      <c r="C19" s="9" t="s">
        <v>59</v>
      </c>
      <c r="D19" s="9" t="s">
        <v>59</v>
      </c>
      <c r="E19" s="9" t="s">
        <v>28</v>
      </c>
      <c r="F19" s="9" t="s">
        <v>28</v>
      </c>
      <c r="G19" s="9" t="s">
        <v>28</v>
      </c>
      <c r="H19" s="9" t="s">
        <v>28</v>
      </c>
      <c r="I19" s="9" t="s">
        <v>28</v>
      </c>
      <c r="J19" s="9" t="s">
        <v>28</v>
      </c>
      <c r="K19" s="9" t="s">
        <v>59</v>
      </c>
      <c r="L19" s="9" t="s">
        <v>59</v>
      </c>
      <c r="M19" s="9" t="s">
        <v>28</v>
      </c>
      <c r="N19" s="9" t="s">
        <v>28</v>
      </c>
      <c r="O19" s="9" t="s">
        <v>28</v>
      </c>
      <c r="P19" s="9" t="s">
        <v>28</v>
      </c>
      <c r="Q19" s="9" t="s">
        <v>28</v>
      </c>
      <c r="R19" s="9" t="s">
        <v>28</v>
      </c>
      <c r="S19" s="9" t="s">
        <v>59</v>
      </c>
      <c r="T19" s="9" t="s">
        <v>28</v>
      </c>
      <c r="U19" s="9" t="s">
        <v>28</v>
      </c>
      <c r="V19" s="9" t="s">
        <v>28</v>
      </c>
      <c r="W19" s="9" t="s">
        <v>59</v>
      </c>
      <c r="X19" s="9" t="s">
        <v>28</v>
      </c>
      <c r="Y19" s="9" t="s">
        <v>28</v>
      </c>
      <c r="Z19" s="9" t="s">
        <v>28</v>
      </c>
      <c r="AA19" s="9" t="s">
        <v>59</v>
      </c>
      <c r="AB19" s="9" t="s">
        <v>59</v>
      </c>
      <c r="AC19" s="9" t="s">
        <v>59</v>
      </c>
      <c r="AD19" s="9" t="s">
        <v>59</v>
      </c>
      <c r="AE19" s="9" t="s">
        <v>59</v>
      </c>
      <c r="AF19" s="9" t="s">
        <v>59</v>
      </c>
      <c r="AG19" s="9" t="s">
        <v>59</v>
      </c>
      <c r="AH19" s="9" t="s">
        <v>59</v>
      </c>
      <c r="AI19" s="9" t="s">
        <v>59</v>
      </c>
      <c r="AJ19" s="9" t="s">
        <v>28</v>
      </c>
      <c r="AK19" s="9" t="s">
        <v>59</v>
      </c>
      <c r="AL19" s="9" t="s">
        <v>59</v>
      </c>
      <c r="AM19" s="9" t="s">
        <v>59</v>
      </c>
      <c r="AN19" s="9" t="s">
        <v>59</v>
      </c>
      <c r="AO19" s="9" t="s">
        <v>59</v>
      </c>
      <c r="AP19" s="9" t="s">
        <v>59</v>
      </c>
      <c r="AQ19" s="9" t="s">
        <v>59</v>
      </c>
      <c r="AR19" s="9" t="s">
        <v>59</v>
      </c>
      <c r="AS19" s="9" t="s">
        <v>28</v>
      </c>
      <c r="AT19" s="9" t="s">
        <v>28</v>
      </c>
      <c r="AU19" s="9" t="s">
        <v>28</v>
      </c>
      <c r="AV19" s="9" t="s">
        <v>28</v>
      </c>
      <c r="AW19" s="9" t="s">
        <v>28</v>
      </c>
      <c r="AX19" s="9" t="s">
        <v>59</v>
      </c>
      <c r="AY19" s="9" t="s">
        <v>28</v>
      </c>
      <c r="AZ19" s="9" t="s">
        <v>28</v>
      </c>
      <c r="BA19" s="9" t="s">
        <v>28</v>
      </c>
      <c r="BB19" s="9" t="s">
        <v>59</v>
      </c>
      <c r="BC19" s="9" t="s">
        <v>28</v>
      </c>
      <c r="BD19" s="9" t="s">
        <v>28</v>
      </c>
      <c r="BE19" s="9" t="s">
        <v>59</v>
      </c>
      <c r="BF19" s="9" t="s">
        <v>28</v>
      </c>
      <c r="BG19" s="9" t="s">
        <v>28</v>
      </c>
      <c r="BH19" s="9" t="s">
        <v>28</v>
      </c>
      <c r="BI19" s="9" t="s">
        <v>28</v>
      </c>
      <c r="BJ19" s="9" t="s">
        <v>28</v>
      </c>
      <c r="BK19" s="9" t="s">
        <v>28</v>
      </c>
      <c r="BL19" s="9" t="s">
        <v>28</v>
      </c>
      <c r="BM19" s="9" t="s">
        <v>28</v>
      </c>
      <c r="BN19" s="9" t="s">
        <v>28</v>
      </c>
      <c r="BO19" s="9" t="s">
        <v>28</v>
      </c>
      <c r="BP19" s="9" t="s">
        <v>59</v>
      </c>
      <c r="BQ19" s="9" t="s">
        <v>59</v>
      </c>
      <c r="BR19" s="9" t="s">
        <v>28</v>
      </c>
      <c r="BS19" s="9" t="s">
        <v>28</v>
      </c>
      <c r="BT19" s="9" t="s">
        <v>28</v>
      </c>
      <c r="BU19" s="9" t="s">
        <v>28</v>
      </c>
      <c r="BV19" s="9" t="s">
        <v>28</v>
      </c>
      <c r="BW19" s="9" t="s">
        <v>28</v>
      </c>
      <c r="BX19" s="9" t="s">
        <v>28</v>
      </c>
      <c r="BY19" s="9" t="s">
        <v>28</v>
      </c>
      <c r="BZ19" s="9" t="s">
        <v>59</v>
      </c>
      <c r="CA19" s="9" t="s">
        <v>59</v>
      </c>
      <c r="CB19" s="9" t="s">
        <v>28</v>
      </c>
      <c r="CC19" s="9" t="s">
        <v>28</v>
      </c>
      <c r="CD19" s="9" t="s">
        <v>28</v>
      </c>
      <c r="CE19" s="9" t="s">
        <v>28</v>
      </c>
      <c r="CF19" s="9" t="s">
        <v>28</v>
      </c>
      <c r="CG19" s="9" t="s">
        <v>28</v>
      </c>
      <c r="CH19" s="9" t="s">
        <v>28</v>
      </c>
      <c r="CI19" s="9" t="s">
        <v>28</v>
      </c>
      <c r="CJ19" s="9" t="s">
        <v>59</v>
      </c>
      <c r="CK19" s="9" t="s">
        <v>28</v>
      </c>
      <c r="CL19" s="9" t="s">
        <v>28</v>
      </c>
      <c r="CM19" s="9" t="s">
        <v>28</v>
      </c>
      <c r="CN19" s="9" t="s">
        <v>28</v>
      </c>
      <c r="CO19" s="9" t="s">
        <v>28</v>
      </c>
      <c r="CP19" s="9" t="s">
        <v>28</v>
      </c>
      <c r="CQ19" s="9" t="s">
        <v>28</v>
      </c>
      <c r="CR19" s="9" t="s">
        <v>28</v>
      </c>
      <c r="CS19" s="9" t="s">
        <v>59</v>
      </c>
      <c r="CT19" s="9" t="s">
        <v>28</v>
      </c>
      <c r="CU19" s="9" t="s">
        <v>28</v>
      </c>
      <c r="CV19" s="9" t="s">
        <v>28</v>
      </c>
      <c r="CW19" s="9" t="s">
        <v>28</v>
      </c>
      <c r="CX19" s="9" t="s">
        <v>59</v>
      </c>
      <c r="CY19" s="9" t="s">
        <v>28</v>
      </c>
      <c r="CZ19" s="9" t="s">
        <v>59</v>
      </c>
      <c r="DA19" s="9" t="s">
        <v>59</v>
      </c>
      <c r="DB19" s="9" t="s">
        <v>28</v>
      </c>
      <c r="DC19" s="9" t="s">
        <v>28</v>
      </c>
      <c r="DD19" s="9" t="s">
        <v>28</v>
      </c>
      <c r="DE19" s="9" t="s">
        <v>28</v>
      </c>
      <c r="DF19" s="9" t="s">
        <v>28</v>
      </c>
      <c r="DG19" s="9" t="s">
        <v>28</v>
      </c>
      <c r="DH19" s="9" t="s">
        <v>28</v>
      </c>
      <c r="DI19" s="9" t="s">
        <v>28</v>
      </c>
      <c r="DJ19" s="9" t="s">
        <v>59</v>
      </c>
      <c r="DK19" s="9" t="s">
        <v>59</v>
      </c>
      <c r="DL19" s="9" t="s">
        <v>59</v>
      </c>
      <c r="DM19" s="9" t="s">
        <v>59</v>
      </c>
      <c r="DN19" s="9" t="s">
        <v>59</v>
      </c>
      <c r="DO19" s="9" t="s">
        <v>28</v>
      </c>
      <c r="DP19" s="9" t="s">
        <v>28</v>
      </c>
      <c r="DQ19" s="9" t="s">
        <v>59</v>
      </c>
      <c r="DR19" s="9" t="s">
        <v>59</v>
      </c>
    </row>
    <row r="20" spans="1:122" ht="12.75">
      <c r="A20" s="3" t="s">
        <v>37</v>
      </c>
      <c r="B20" s="9" t="s">
        <v>28</v>
      </c>
      <c r="C20" s="9" t="s">
        <v>28</v>
      </c>
      <c r="D20" s="9" t="s">
        <v>28</v>
      </c>
      <c r="E20" s="9" t="s">
        <v>28</v>
      </c>
      <c r="F20" s="9" t="s">
        <v>28</v>
      </c>
      <c r="G20" s="9" t="s">
        <v>28</v>
      </c>
      <c r="H20" s="9" t="s">
        <v>28</v>
      </c>
      <c r="I20" s="9" t="s">
        <v>28</v>
      </c>
      <c r="J20" s="9" t="s">
        <v>28</v>
      </c>
      <c r="K20" s="9" t="s">
        <v>59</v>
      </c>
      <c r="L20" s="9" t="s">
        <v>28</v>
      </c>
      <c r="M20" s="9" t="s">
        <v>28</v>
      </c>
      <c r="N20" s="9" t="s">
        <v>28</v>
      </c>
      <c r="O20" s="9" t="s">
        <v>28</v>
      </c>
      <c r="P20" s="9" t="s">
        <v>28</v>
      </c>
      <c r="Q20" s="9" t="s">
        <v>28</v>
      </c>
      <c r="R20" s="9" t="s">
        <v>28</v>
      </c>
      <c r="S20" s="9" t="s">
        <v>28</v>
      </c>
      <c r="T20" s="9" t="s">
        <v>28</v>
      </c>
      <c r="U20" s="9" t="s">
        <v>28</v>
      </c>
      <c r="V20" s="9" t="s">
        <v>28</v>
      </c>
      <c r="W20" s="9" t="s">
        <v>28</v>
      </c>
      <c r="X20" s="9" t="s">
        <v>28</v>
      </c>
      <c r="Y20" s="9" t="s">
        <v>28</v>
      </c>
      <c r="Z20" s="9" t="s">
        <v>28</v>
      </c>
      <c r="AA20" s="9" t="s">
        <v>28</v>
      </c>
      <c r="AB20" s="9" t="s">
        <v>28</v>
      </c>
      <c r="AC20" s="9" t="s">
        <v>28</v>
      </c>
      <c r="AD20" s="9" t="s">
        <v>28</v>
      </c>
      <c r="AE20" s="9" t="s">
        <v>28</v>
      </c>
      <c r="AF20" s="9" t="s">
        <v>28</v>
      </c>
      <c r="AG20" s="9" t="s">
        <v>28</v>
      </c>
      <c r="AH20" s="9" t="s">
        <v>28</v>
      </c>
      <c r="AI20" s="9" t="s">
        <v>28</v>
      </c>
      <c r="AJ20" s="9" t="s">
        <v>28</v>
      </c>
      <c r="AK20" s="9" t="s">
        <v>28</v>
      </c>
      <c r="AL20" s="9" t="s">
        <v>28</v>
      </c>
      <c r="AM20" s="9" t="s">
        <v>28</v>
      </c>
      <c r="AN20" s="9" t="s">
        <v>28</v>
      </c>
      <c r="AO20" s="9" t="s">
        <v>28</v>
      </c>
      <c r="AP20" s="9" t="s">
        <v>28</v>
      </c>
      <c r="AQ20" s="9" t="s">
        <v>28</v>
      </c>
      <c r="AR20" s="9" t="s">
        <v>28</v>
      </c>
      <c r="AS20" s="9" t="s">
        <v>28</v>
      </c>
      <c r="AT20" s="9" t="s">
        <v>28</v>
      </c>
      <c r="AU20" s="9" t="s">
        <v>28</v>
      </c>
      <c r="AV20" s="9" t="s">
        <v>28</v>
      </c>
      <c r="AW20" s="9" t="s">
        <v>28</v>
      </c>
      <c r="AX20" s="9" t="s">
        <v>59</v>
      </c>
      <c r="AY20" s="9" t="s">
        <v>28</v>
      </c>
      <c r="AZ20" s="9" t="s">
        <v>28</v>
      </c>
      <c r="BA20" s="9" t="s">
        <v>28</v>
      </c>
      <c r="BB20" s="9" t="s">
        <v>28</v>
      </c>
      <c r="BC20" s="9" t="s">
        <v>28</v>
      </c>
      <c r="BD20" s="9" t="s">
        <v>28</v>
      </c>
      <c r="BE20" s="9" t="s">
        <v>28</v>
      </c>
      <c r="BF20" s="9" t="s">
        <v>28</v>
      </c>
      <c r="BG20" s="9" t="s">
        <v>28</v>
      </c>
      <c r="BH20" s="9" t="s">
        <v>28</v>
      </c>
      <c r="BI20" s="9" t="s">
        <v>28</v>
      </c>
      <c r="BJ20" s="9" t="s">
        <v>28</v>
      </c>
      <c r="BK20" s="9" t="s">
        <v>28</v>
      </c>
      <c r="BL20" s="9" t="s">
        <v>28</v>
      </c>
      <c r="BM20" s="9" t="s">
        <v>28</v>
      </c>
      <c r="BN20" s="9" t="s">
        <v>28</v>
      </c>
      <c r="BO20" s="9" t="s">
        <v>28</v>
      </c>
      <c r="BP20" s="9" t="s">
        <v>28</v>
      </c>
      <c r="BQ20" s="9" t="s">
        <v>59</v>
      </c>
      <c r="BR20" s="9" t="s">
        <v>28</v>
      </c>
      <c r="BS20" s="9" t="s">
        <v>28</v>
      </c>
      <c r="BT20" s="9" t="s">
        <v>28</v>
      </c>
      <c r="BU20" s="9" t="s">
        <v>28</v>
      </c>
      <c r="BV20" s="9" t="s">
        <v>28</v>
      </c>
      <c r="BW20" s="9" t="s">
        <v>28</v>
      </c>
      <c r="BX20" s="9" t="s">
        <v>28</v>
      </c>
      <c r="BY20" s="9" t="s">
        <v>28</v>
      </c>
      <c r="BZ20" s="9" t="s">
        <v>28</v>
      </c>
      <c r="CA20" s="9" t="s">
        <v>28</v>
      </c>
      <c r="CB20" s="9" t="s">
        <v>28</v>
      </c>
      <c r="CC20" s="9" t="s">
        <v>28</v>
      </c>
      <c r="CD20" s="9" t="s">
        <v>28</v>
      </c>
      <c r="CE20" s="9" t="s">
        <v>28</v>
      </c>
      <c r="CF20" s="9" t="s">
        <v>28</v>
      </c>
      <c r="CG20" s="9" t="s">
        <v>28</v>
      </c>
      <c r="CH20" s="9" t="s">
        <v>28</v>
      </c>
      <c r="CI20" s="9" t="s">
        <v>28</v>
      </c>
      <c r="CJ20" s="9" t="s">
        <v>28</v>
      </c>
      <c r="CK20" s="9" t="s">
        <v>28</v>
      </c>
      <c r="CL20" s="9" t="s">
        <v>28</v>
      </c>
      <c r="CM20" s="9" t="s">
        <v>28</v>
      </c>
      <c r="CN20" s="9" t="s">
        <v>28</v>
      </c>
      <c r="CO20" s="9" t="s">
        <v>28</v>
      </c>
      <c r="CP20" s="9" t="s">
        <v>28</v>
      </c>
      <c r="CQ20" s="9" t="s">
        <v>28</v>
      </c>
      <c r="CR20" s="9" t="s">
        <v>28</v>
      </c>
      <c r="CS20" s="9" t="s">
        <v>28</v>
      </c>
      <c r="CT20" s="9" t="s">
        <v>28</v>
      </c>
      <c r="CU20" s="9" t="s">
        <v>28</v>
      </c>
      <c r="CV20" s="9" t="s">
        <v>28</v>
      </c>
      <c r="CW20" s="9" t="s">
        <v>28</v>
      </c>
      <c r="CX20" s="9" t="s">
        <v>28</v>
      </c>
      <c r="CY20" s="9" t="s">
        <v>28</v>
      </c>
      <c r="CZ20" s="9" t="s">
        <v>28</v>
      </c>
      <c r="DA20" s="9" t="s">
        <v>28</v>
      </c>
      <c r="DB20" s="9" t="s">
        <v>28</v>
      </c>
      <c r="DC20" s="9" t="s">
        <v>28</v>
      </c>
      <c r="DD20" s="9" t="s">
        <v>28</v>
      </c>
      <c r="DE20" s="9" t="s">
        <v>28</v>
      </c>
      <c r="DF20" s="9" t="s">
        <v>28</v>
      </c>
      <c r="DG20" s="9" t="s">
        <v>28</v>
      </c>
      <c r="DH20" s="9" t="s">
        <v>28</v>
      </c>
      <c r="DI20" s="9" t="s">
        <v>28</v>
      </c>
      <c r="DJ20" s="9" t="s">
        <v>59</v>
      </c>
      <c r="DK20" s="9" t="s">
        <v>28</v>
      </c>
      <c r="DL20" s="9" t="s">
        <v>28</v>
      </c>
      <c r="DM20" s="9" t="s">
        <v>28</v>
      </c>
      <c r="DN20" s="9" t="s">
        <v>28</v>
      </c>
      <c r="DO20" s="9" t="s">
        <v>28</v>
      </c>
      <c r="DP20" s="9" t="s">
        <v>28</v>
      </c>
      <c r="DQ20" s="9" t="s">
        <v>28</v>
      </c>
      <c r="DR20" s="9" t="s">
        <v>28</v>
      </c>
    </row>
    <row r="21" spans="1:122" ht="12.75">
      <c r="A21" s="3" t="s">
        <v>38</v>
      </c>
      <c r="B21" s="9" t="s">
        <v>28</v>
      </c>
      <c r="C21" s="9" t="s">
        <v>59</v>
      </c>
      <c r="D21" s="9" t="s">
        <v>59</v>
      </c>
      <c r="E21" s="9" t="s">
        <v>28</v>
      </c>
      <c r="F21" s="9" t="s">
        <v>28</v>
      </c>
      <c r="G21" s="9" t="s">
        <v>28</v>
      </c>
      <c r="H21" s="9" t="s">
        <v>28</v>
      </c>
      <c r="I21" s="9" t="s">
        <v>28</v>
      </c>
      <c r="J21" s="9" t="s">
        <v>28</v>
      </c>
      <c r="K21" s="9" t="s">
        <v>59</v>
      </c>
      <c r="L21" s="9" t="s">
        <v>59</v>
      </c>
      <c r="M21" s="9" t="s">
        <v>28</v>
      </c>
      <c r="N21" s="9" t="s">
        <v>28</v>
      </c>
      <c r="O21" s="9" t="s">
        <v>28</v>
      </c>
      <c r="P21" s="9" t="s">
        <v>28</v>
      </c>
      <c r="Q21" s="9" t="s">
        <v>28</v>
      </c>
      <c r="R21" s="9" t="s">
        <v>28</v>
      </c>
      <c r="S21" s="9" t="s">
        <v>59</v>
      </c>
      <c r="T21" s="9" t="s">
        <v>28</v>
      </c>
      <c r="U21" s="9" t="s">
        <v>28</v>
      </c>
      <c r="V21" s="9" t="s">
        <v>28</v>
      </c>
      <c r="W21" s="9" t="s">
        <v>59</v>
      </c>
      <c r="X21" s="9" t="s">
        <v>28</v>
      </c>
      <c r="Y21" s="9" t="s">
        <v>28</v>
      </c>
      <c r="Z21" s="9" t="s">
        <v>28</v>
      </c>
      <c r="AA21" s="9" t="s">
        <v>59</v>
      </c>
      <c r="AB21" s="9" t="s">
        <v>59</v>
      </c>
      <c r="AC21" s="9" t="s">
        <v>59</v>
      </c>
      <c r="AD21" s="9" t="s">
        <v>59</v>
      </c>
      <c r="AE21" s="9" t="s">
        <v>59</v>
      </c>
      <c r="AF21" s="9" t="s">
        <v>59</v>
      </c>
      <c r="AG21" s="9" t="s">
        <v>59</v>
      </c>
      <c r="AH21" s="9" t="s">
        <v>59</v>
      </c>
      <c r="AI21" s="9" t="s">
        <v>59</v>
      </c>
      <c r="AJ21" s="9" t="s">
        <v>28</v>
      </c>
      <c r="AK21" s="9" t="s">
        <v>59</v>
      </c>
      <c r="AL21" s="9" t="s">
        <v>59</v>
      </c>
      <c r="AM21" s="9" t="s">
        <v>59</v>
      </c>
      <c r="AN21" s="9" t="s">
        <v>59</v>
      </c>
      <c r="AO21" s="9" t="s">
        <v>59</v>
      </c>
      <c r="AP21" s="9" t="s">
        <v>59</v>
      </c>
      <c r="AQ21" s="9" t="s">
        <v>59</v>
      </c>
      <c r="AR21" s="9" t="s">
        <v>59</v>
      </c>
      <c r="AS21" s="9" t="s">
        <v>28</v>
      </c>
      <c r="AT21" s="9" t="s">
        <v>28</v>
      </c>
      <c r="AU21" s="9" t="s">
        <v>28</v>
      </c>
      <c r="AV21" s="9" t="s">
        <v>28</v>
      </c>
      <c r="AW21" s="9" t="s">
        <v>28</v>
      </c>
      <c r="AX21" s="9" t="s">
        <v>28</v>
      </c>
      <c r="AY21" s="9" t="s">
        <v>28</v>
      </c>
      <c r="AZ21" s="9" t="s">
        <v>28</v>
      </c>
      <c r="BA21" s="9" t="s">
        <v>28</v>
      </c>
      <c r="BB21" s="9" t="s">
        <v>59</v>
      </c>
      <c r="BC21" s="9" t="s">
        <v>28</v>
      </c>
      <c r="BD21" s="9" t="s">
        <v>28</v>
      </c>
      <c r="BE21" s="9" t="s">
        <v>59</v>
      </c>
      <c r="BF21" s="9" t="s">
        <v>28</v>
      </c>
      <c r="BG21" s="9" t="s">
        <v>28</v>
      </c>
      <c r="BH21" s="9" t="s">
        <v>28</v>
      </c>
      <c r="BI21" s="9" t="s">
        <v>28</v>
      </c>
      <c r="BJ21" s="9" t="s">
        <v>28</v>
      </c>
      <c r="BK21" s="9" t="s">
        <v>28</v>
      </c>
      <c r="BL21" s="9" t="s">
        <v>28</v>
      </c>
      <c r="BM21" s="9" t="s">
        <v>28</v>
      </c>
      <c r="BN21" s="9" t="s">
        <v>28</v>
      </c>
      <c r="BO21" s="9" t="s">
        <v>28</v>
      </c>
      <c r="BP21" s="9" t="s">
        <v>28</v>
      </c>
      <c r="BQ21" s="9" t="s">
        <v>59</v>
      </c>
      <c r="BR21" s="9" t="s">
        <v>28</v>
      </c>
      <c r="BS21" s="9" t="s">
        <v>28</v>
      </c>
      <c r="BT21" s="9" t="s">
        <v>28</v>
      </c>
      <c r="BU21" s="9" t="s">
        <v>28</v>
      </c>
      <c r="BV21" s="9" t="s">
        <v>28</v>
      </c>
      <c r="BW21" s="9" t="s">
        <v>28</v>
      </c>
      <c r="BX21" s="9" t="s">
        <v>28</v>
      </c>
      <c r="BY21" s="9" t="s">
        <v>28</v>
      </c>
      <c r="BZ21" s="9" t="s">
        <v>59</v>
      </c>
      <c r="CA21" s="9" t="s">
        <v>59</v>
      </c>
      <c r="CB21" s="9" t="s">
        <v>28</v>
      </c>
      <c r="CC21" s="9" t="s">
        <v>28</v>
      </c>
      <c r="CD21" s="9" t="s">
        <v>28</v>
      </c>
      <c r="CE21" s="9" t="s">
        <v>28</v>
      </c>
      <c r="CF21" s="9" t="s">
        <v>28</v>
      </c>
      <c r="CG21" s="9" t="s">
        <v>28</v>
      </c>
      <c r="CH21" s="9" t="s">
        <v>28</v>
      </c>
      <c r="CI21" s="9" t="s">
        <v>28</v>
      </c>
      <c r="CJ21" s="9" t="s">
        <v>59</v>
      </c>
      <c r="CK21" s="9" t="s">
        <v>28</v>
      </c>
      <c r="CL21" s="9" t="s">
        <v>28</v>
      </c>
      <c r="CM21" s="9" t="s">
        <v>28</v>
      </c>
      <c r="CN21" s="9" t="s">
        <v>28</v>
      </c>
      <c r="CO21" s="9" t="s">
        <v>28</v>
      </c>
      <c r="CP21" s="9" t="s">
        <v>59</v>
      </c>
      <c r="CQ21" s="9" t="s">
        <v>28</v>
      </c>
      <c r="CR21" s="9" t="s">
        <v>28</v>
      </c>
      <c r="CS21" s="9" t="s">
        <v>59</v>
      </c>
      <c r="CT21" s="9" t="s">
        <v>28</v>
      </c>
      <c r="CU21" s="9" t="s">
        <v>28</v>
      </c>
      <c r="CV21" s="9" t="s">
        <v>28</v>
      </c>
      <c r="CW21" s="9" t="s">
        <v>28</v>
      </c>
      <c r="CX21" s="9" t="s">
        <v>59</v>
      </c>
      <c r="CY21" s="9" t="s">
        <v>28</v>
      </c>
      <c r="CZ21" s="9" t="s">
        <v>28</v>
      </c>
      <c r="DA21" s="9" t="s">
        <v>28</v>
      </c>
      <c r="DB21" s="9" t="s">
        <v>28</v>
      </c>
      <c r="DC21" s="9" t="s">
        <v>28</v>
      </c>
      <c r="DD21" s="9" t="s">
        <v>28</v>
      </c>
      <c r="DE21" s="9" t="s">
        <v>28</v>
      </c>
      <c r="DF21" s="9" t="s">
        <v>28</v>
      </c>
      <c r="DG21" s="9" t="s">
        <v>28</v>
      </c>
      <c r="DH21" s="9" t="s">
        <v>59</v>
      </c>
      <c r="DI21" s="9" t="s">
        <v>28</v>
      </c>
      <c r="DJ21" s="9" t="s">
        <v>59</v>
      </c>
      <c r="DK21" s="9" t="s">
        <v>28</v>
      </c>
      <c r="DL21" s="9" t="s">
        <v>59</v>
      </c>
      <c r="DM21" s="9" t="s">
        <v>59</v>
      </c>
      <c r="DN21" s="9" t="s">
        <v>59</v>
      </c>
      <c r="DO21" s="9" t="s">
        <v>28</v>
      </c>
      <c r="DP21" s="9" t="s">
        <v>28</v>
      </c>
      <c r="DQ21" s="9" t="s">
        <v>59</v>
      </c>
      <c r="DR21" s="9" t="s">
        <v>59</v>
      </c>
    </row>
    <row r="22" spans="1:122" ht="12.75">
      <c r="A22" s="3" t="s">
        <v>39</v>
      </c>
      <c r="B22" s="9" t="s">
        <v>28</v>
      </c>
      <c r="C22" s="9" t="s">
        <v>28</v>
      </c>
      <c r="D22" s="9" t="s">
        <v>28</v>
      </c>
      <c r="E22" s="9" t="s">
        <v>28</v>
      </c>
      <c r="F22" s="9" t="s">
        <v>28</v>
      </c>
      <c r="G22" s="9" t="s">
        <v>28</v>
      </c>
      <c r="H22" s="9" t="s">
        <v>28</v>
      </c>
      <c r="I22" s="9" t="s">
        <v>28</v>
      </c>
      <c r="J22" s="9" t="s">
        <v>28</v>
      </c>
      <c r="K22" s="9" t="s">
        <v>59</v>
      </c>
      <c r="L22" s="9" t="s">
        <v>28</v>
      </c>
      <c r="M22" s="9" t="s">
        <v>28</v>
      </c>
      <c r="N22" s="9" t="s">
        <v>28</v>
      </c>
      <c r="O22" s="9" t="s">
        <v>28</v>
      </c>
      <c r="P22" s="9" t="s">
        <v>28</v>
      </c>
      <c r="Q22" s="9" t="s">
        <v>28</v>
      </c>
      <c r="R22" s="9" t="s">
        <v>28</v>
      </c>
      <c r="S22" s="9" t="s">
        <v>28</v>
      </c>
      <c r="T22" s="9" t="s">
        <v>28</v>
      </c>
      <c r="U22" s="9" t="s">
        <v>28</v>
      </c>
      <c r="V22" s="9" t="s">
        <v>28</v>
      </c>
      <c r="W22" s="9" t="s">
        <v>28</v>
      </c>
      <c r="X22" s="9" t="s">
        <v>28</v>
      </c>
      <c r="Y22" s="9" t="s">
        <v>28</v>
      </c>
      <c r="Z22" s="9" t="s">
        <v>28</v>
      </c>
      <c r="AA22" s="9" t="s">
        <v>28</v>
      </c>
      <c r="AB22" s="9" t="s">
        <v>28</v>
      </c>
      <c r="AC22" s="9" t="s">
        <v>28</v>
      </c>
      <c r="AD22" s="9" t="s">
        <v>28</v>
      </c>
      <c r="AE22" s="9" t="s">
        <v>28</v>
      </c>
      <c r="AF22" s="9" t="s">
        <v>28</v>
      </c>
      <c r="AG22" s="9" t="s">
        <v>28</v>
      </c>
      <c r="AH22" s="9" t="s">
        <v>28</v>
      </c>
      <c r="AI22" s="9" t="s">
        <v>28</v>
      </c>
      <c r="AJ22" s="9" t="s">
        <v>28</v>
      </c>
      <c r="AK22" s="9" t="s">
        <v>28</v>
      </c>
      <c r="AL22" s="9" t="s">
        <v>59</v>
      </c>
      <c r="AM22" s="9" t="s">
        <v>59</v>
      </c>
      <c r="AN22" s="9" t="s">
        <v>59</v>
      </c>
      <c r="AO22" s="9" t="s">
        <v>59</v>
      </c>
      <c r="AP22" s="9" t="s">
        <v>59</v>
      </c>
      <c r="AQ22" s="9" t="s">
        <v>59</v>
      </c>
      <c r="AR22" s="9" t="s">
        <v>59</v>
      </c>
      <c r="AS22" s="9" t="s">
        <v>28</v>
      </c>
      <c r="AT22" s="9" t="s">
        <v>28</v>
      </c>
      <c r="AU22" s="9" t="s">
        <v>28</v>
      </c>
      <c r="AV22" s="9" t="s">
        <v>28</v>
      </c>
      <c r="AW22" s="9" t="s">
        <v>28</v>
      </c>
      <c r="AX22" s="9" t="s">
        <v>59</v>
      </c>
      <c r="AY22" s="9" t="s">
        <v>28</v>
      </c>
      <c r="AZ22" s="9" t="s">
        <v>28</v>
      </c>
      <c r="BA22" s="9" t="s">
        <v>28</v>
      </c>
      <c r="BB22" s="9" t="s">
        <v>28</v>
      </c>
      <c r="BC22" s="9" t="s">
        <v>28</v>
      </c>
      <c r="BD22" s="9" t="s">
        <v>28</v>
      </c>
      <c r="BE22" s="9" t="s">
        <v>28</v>
      </c>
      <c r="BF22" s="9" t="s">
        <v>28</v>
      </c>
      <c r="BG22" s="9" t="s">
        <v>28</v>
      </c>
      <c r="BH22" s="9" t="s">
        <v>28</v>
      </c>
      <c r="BI22" s="9" t="s">
        <v>28</v>
      </c>
      <c r="BJ22" s="9" t="s">
        <v>28</v>
      </c>
      <c r="BK22" s="9" t="s">
        <v>28</v>
      </c>
      <c r="BL22" s="9" t="s">
        <v>28</v>
      </c>
      <c r="BM22" s="9" t="s">
        <v>28</v>
      </c>
      <c r="BN22" s="9" t="s">
        <v>28</v>
      </c>
      <c r="BO22" s="9" t="s">
        <v>28</v>
      </c>
      <c r="BP22" s="9" t="s">
        <v>59</v>
      </c>
      <c r="BQ22" s="9" t="s">
        <v>28</v>
      </c>
      <c r="BR22" s="9" t="s">
        <v>28</v>
      </c>
      <c r="BS22" s="9" t="s">
        <v>28</v>
      </c>
      <c r="BT22" s="9" t="s">
        <v>28</v>
      </c>
      <c r="BU22" s="9" t="s">
        <v>28</v>
      </c>
      <c r="BV22" s="9" t="s">
        <v>28</v>
      </c>
      <c r="BW22" s="9" t="s">
        <v>28</v>
      </c>
      <c r="BX22" s="9" t="s">
        <v>28</v>
      </c>
      <c r="BY22" s="9" t="s">
        <v>28</v>
      </c>
      <c r="BZ22" s="9" t="s">
        <v>28</v>
      </c>
      <c r="CA22" s="9" t="s">
        <v>28</v>
      </c>
      <c r="CB22" s="9" t="s">
        <v>28</v>
      </c>
      <c r="CC22" s="9" t="s">
        <v>28</v>
      </c>
      <c r="CD22" s="9" t="s">
        <v>28</v>
      </c>
      <c r="CE22" s="9" t="s">
        <v>28</v>
      </c>
      <c r="CF22" s="9" t="s">
        <v>28</v>
      </c>
      <c r="CG22" s="9" t="s">
        <v>28</v>
      </c>
      <c r="CH22" s="9" t="s">
        <v>28</v>
      </c>
      <c r="CI22" s="9" t="s">
        <v>28</v>
      </c>
      <c r="CJ22" s="9" t="s">
        <v>28</v>
      </c>
      <c r="CK22" s="9" t="s">
        <v>28</v>
      </c>
      <c r="CL22" s="9" t="s">
        <v>28</v>
      </c>
      <c r="CM22" s="9" t="s">
        <v>28</v>
      </c>
      <c r="CN22" s="9" t="s">
        <v>28</v>
      </c>
      <c r="CO22" s="9" t="s">
        <v>28</v>
      </c>
      <c r="CP22" s="9" t="s">
        <v>28</v>
      </c>
      <c r="CQ22" s="9" t="s">
        <v>28</v>
      </c>
      <c r="CR22" s="9" t="s">
        <v>28</v>
      </c>
      <c r="CS22" s="9" t="s">
        <v>28</v>
      </c>
      <c r="CT22" s="9" t="s">
        <v>28</v>
      </c>
      <c r="CU22" s="9" t="s">
        <v>28</v>
      </c>
      <c r="CV22" s="9" t="s">
        <v>28</v>
      </c>
      <c r="CW22" s="9" t="s">
        <v>28</v>
      </c>
      <c r="CX22" s="9" t="s">
        <v>28</v>
      </c>
      <c r="CY22" s="9" t="s">
        <v>28</v>
      </c>
      <c r="CZ22" s="9" t="s">
        <v>28</v>
      </c>
      <c r="DA22" s="9" t="s">
        <v>28</v>
      </c>
      <c r="DB22" s="9" t="s">
        <v>28</v>
      </c>
      <c r="DC22" s="9" t="s">
        <v>28</v>
      </c>
      <c r="DD22" s="9" t="s">
        <v>28</v>
      </c>
      <c r="DE22" s="9" t="s">
        <v>28</v>
      </c>
      <c r="DF22" s="9" t="s">
        <v>28</v>
      </c>
      <c r="DG22" s="9" t="s">
        <v>28</v>
      </c>
      <c r="DH22" s="9" t="s">
        <v>59</v>
      </c>
      <c r="DI22" s="9" t="s">
        <v>28</v>
      </c>
      <c r="DJ22" s="9" t="s">
        <v>28</v>
      </c>
      <c r="DK22" s="9" t="s">
        <v>28</v>
      </c>
      <c r="DL22" s="9" t="s">
        <v>28</v>
      </c>
      <c r="DM22" s="9" t="s">
        <v>28</v>
      </c>
      <c r="DN22" s="9" t="s">
        <v>28</v>
      </c>
      <c r="DO22" s="9" t="s">
        <v>28</v>
      </c>
      <c r="DP22" s="9" t="s">
        <v>28</v>
      </c>
      <c r="DQ22" s="9" t="s">
        <v>28</v>
      </c>
      <c r="DR22" s="9" t="s">
        <v>28</v>
      </c>
    </row>
    <row r="23" spans="1:122" ht="12.75">
      <c r="A23" s="3" t="s">
        <v>64</v>
      </c>
      <c r="B23" s="9" t="s">
        <v>28</v>
      </c>
      <c r="C23" s="9" t="s">
        <v>28</v>
      </c>
      <c r="D23" s="9" t="s">
        <v>28</v>
      </c>
      <c r="E23" s="9" t="s">
        <v>28</v>
      </c>
      <c r="F23" s="9" t="s">
        <v>28</v>
      </c>
      <c r="G23" s="9" t="s">
        <v>28</v>
      </c>
      <c r="H23" s="9" t="s">
        <v>28</v>
      </c>
      <c r="I23" s="9" t="s">
        <v>28</v>
      </c>
      <c r="J23" s="9" t="s">
        <v>28</v>
      </c>
      <c r="K23" s="9" t="s">
        <v>59</v>
      </c>
      <c r="L23" s="9" t="s">
        <v>28</v>
      </c>
      <c r="M23" s="9" t="s">
        <v>28</v>
      </c>
      <c r="N23" s="9" t="s">
        <v>28</v>
      </c>
      <c r="O23" s="9" t="s">
        <v>28</v>
      </c>
      <c r="P23" s="9" t="s">
        <v>28</v>
      </c>
      <c r="Q23" s="9" t="s">
        <v>28</v>
      </c>
      <c r="R23" s="9" t="s">
        <v>28</v>
      </c>
      <c r="S23" s="9" t="s">
        <v>28</v>
      </c>
      <c r="T23" s="9" t="s">
        <v>28</v>
      </c>
      <c r="U23" s="9" t="s">
        <v>28</v>
      </c>
      <c r="V23" s="9" t="s">
        <v>28</v>
      </c>
      <c r="W23" s="9" t="s">
        <v>28</v>
      </c>
      <c r="X23" s="9" t="s">
        <v>28</v>
      </c>
      <c r="Y23" s="9" t="s">
        <v>28</v>
      </c>
      <c r="Z23" s="9" t="s">
        <v>28</v>
      </c>
      <c r="AA23" s="9" t="s">
        <v>59</v>
      </c>
      <c r="AB23" s="9" t="s">
        <v>59</v>
      </c>
      <c r="AC23" s="9" t="s">
        <v>59</v>
      </c>
      <c r="AD23" s="9" t="s">
        <v>59</v>
      </c>
      <c r="AE23" s="9" t="s">
        <v>59</v>
      </c>
      <c r="AF23" s="9" t="s">
        <v>59</v>
      </c>
      <c r="AG23" s="9" t="s">
        <v>59</v>
      </c>
      <c r="AH23" s="9" t="s">
        <v>59</v>
      </c>
      <c r="AI23" s="9" t="s">
        <v>59</v>
      </c>
      <c r="AJ23" s="9" t="s">
        <v>28</v>
      </c>
      <c r="AK23" s="9" t="s">
        <v>28</v>
      </c>
      <c r="AL23" s="9" t="s">
        <v>59</v>
      </c>
      <c r="AM23" s="9" t="s">
        <v>59</v>
      </c>
      <c r="AN23" s="9" t="s">
        <v>59</v>
      </c>
      <c r="AO23" s="9" t="s">
        <v>59</v>
      </c>
      <c r="AP23" s="9" t="s">
        <v>59</v>
      </c>
      <c r="AQ23" s="9" t="s">
        <v>59</v>
      </c>
      <c r="AR23" s="9" t="s">
        <v>59</v>
      </c>
      <c r="AS23" s="9" t="s">
        <v>28</v>
      </c>
      <c r="AT23" s="9" t="s">
        <v>28</v>
      </c>
      <c r="AU23" s="9" t="s">
        <v>28</v>
      </c>
      <c r="AV23" s="9" t="s">
        <v>28</v>
      </c>
      <c r="AW23" s="9" t="s">
        <v>28</v>
      </c>
      <c r="AX23" s="9" t="s">
        <v>59</v>
      </c>
      <c r="AY23" s="9" t="s">
        <v>28</v>
      </c>
      <c r="AZ23" s="9" t="s">
        <v>28</v>
      </c>
      <c r="BA23" s="9" t="s">
        <v>28</v>
      </c>
      <c r="BB23" s="9" t="s">
        <v>28</v>
      </c>
      <c r="BC23" s="9" t="s">
        <v>28</v>
      </c>
      <c r="BD23" s="9" t="s">
        <v>28</v>
      </c>
      <c r="BE23" s="9" t="s">
        <v>28</v>
      </c>
      <c r="BF23" s="9" t="s">
        <v>28</v>
      </c>
      <c r="BG23" s="9" t="s">
        <v>28</v>
      </c>
      <c r="BH23" s="9" t="s">
        <v>28</v>
      </c>
      <c r="BI23" s="9" t="s">
        <v>28</v>
      </c>
      <c r="BJ23" s="9" t="s">
        <v>28</v>
      </c>
      <c r="BK23" s="9" t="s">
        <v>28</v>
      </c>
      <c r="BL23" s="9" t="s">
        <v>28</v>
      </c>
      <c r="BM23" s="9" t="s">
        <v>28</v>
      </c>
      <c r="BN23" s="9" t="s">
        <v>28</v>
      </c>
      <c r="BO23" s="9" t="s">
        <v>28</v>
      </c>
      <c r="BP23" s="9" t="s">
        <v>28</v>
      </c>
      <c r="BQ23" s="9" t="s">
        <v>28</v>
      </c>
      <c r="BR23" s="9" t="s">
        <v>28</v>
      </c>
      <c r="BS23" s="9" t="s">
        <v>28</v>
      </c>
      <c r="BT23" s="9" t="s">
        <v>28</v>
      </c>
      <c r="BU23" s="9" t="s">
        <v>28</v>
      </c>
      <c r="BV23" s="9" t="s">
        <v>28</v>
      </c>
      <c r="BW23" s="9" t="s">
        <v>28</v>
      </c>
      <c r="BX23" s="9" t="s">
        <v>28</v>
      </c>
      <c r="BY23" s="9" t="s">
        <v>28</v>
      </c>
      <c r="BZ23" s="9" t="s">
        <v>28</v>
      </c>
      <c r="CA23" s="9" t="s">
        <v>28</v>
      </c>
      <c r="CB23" s="9" t="s">
        <v>28</v>
      </c>
      <c r="CC23" s="9" t="s">
        <v>28</v>
      </c>
      <c r="CD23" s="9" t="s">
        <v>28</v>
      </c>
      <c r="CE23" s="9" t="s">
        <v>28</v>
      </c>
      <c r="CF23" s="9" t="s">
        <v>28</v>
      </c>
      <c r="CG23" s="9" t="s">
        <v>28</v>
      </c>
      <c r="CH23" s="9" t="s">
        <v>28</v>
      </c>
      <c r="CI23" s="9" t="s">
        <v>28</v>
      </c>
      <c r="CJ23" s="9" t="s">
        <v>28</v>
      </c>
      <c r="CK23" s="9" t="s">
        <v>28</v>
      </c>
      <c r="CL23" s="9" t="s">
        <v>28</v>
      </c>
      <c r="CM23" s="9" t="s">
        <v>28</v>
      </c>
      <c r="CN23" s="9" t="s">
        <v>28</v>
      </c>
      <c r="CO23" s="9" t="s">
        <v>28</v>
      </c>
      <c r="CP23" s="9" t="s">
        <v>28</v>
      </c>
      <c r="CQ23" s="9" t="s">
        <v>28</v>
      </c>
      <c r="CR23" s="9" t="s">
        <v>28</v>
      </c>
      <c r="CS23" s="9" t="s">
        <v>28</v>
      </c>
      <c r="CT23" s="9" t="s">
        <v>28</v>
      </c>
      <c r="CU23" s="9" t="s">
        <v>28</v>
      </c>
      <c r="CV23" s="9" t="s">
        <v>28</v>
      </c>
      <c r="CW23" s="9" t="s">
        <v>28</v>
      </c>
      <c r="CX23" s="9" t="s">
        <v>28</v>
      </c>
      <c r="CY23" s="9" t="s">
        <v>28</v>
      </c>
      <c r="CZ23" s="9" t="s">
        <v>28</v>
      </c>
      <c r="DA23" s="9" t="s">
        <v>28</v>
      </c>
      <c r="DB23" s="9" t="s">
        <v>28</v>
      </c>
      <c r="DC23" s="9" t="s">
        <v>28</v>
      </c>
      <c r="DD23" s="9" t="s">
        <v>28</v>
      </c>
      <c r="DE23" s="9" t="s">
        <v>28</v>
      </c>
      <c r="DF23" s="9" t="s">
        <v>28</v>
      </c>
      <c r="DG23" s="9" t="s">
        <v>28</v>
      </c>
      <c r="DH23" s="9" t="s">
        <v>28</v>
      </c>
      <c r="DI23" s="9" t="s">
        <v>28</v>
      </c>
      <c r="DJ23" s="9" t="s">
        <v>28</v>
      </c>
      <c r="DK23" s="9" t="s">
        <v>28</v>
      </c>
      <c r="DL23" s="9" t="s">
        <v>28</v>
      </c>
      <c r="DM23" s="9" t="s">
        <v>28</v>
      </c>
      <c r="DN23" s="9" t="s">
        <v>28</v>
      </c>
      <c r="DO23" s="9" t="s">
        <v>28</v>
      </c>
      <c r="DP23" s="9" t="s">
        <v>28</v>
      </c>
      <c r="DQ23" s="9" t="s">
        <v>28</v>
      </c>
      <c r="DR23" s="9" t="s">
        <v>28</v>
      </c>
    </row>
    <row r="24" spans="1:122" ht="12.75">
      <c r="A24" s="3" t="s">
        <v>40</v>
      </c>
      <c r="B24" s="9" t="s">
        <v>28</v>
      </c>
      <c r="C24" s="9" t="s">
        <v>59</v>
      </c>
      <c r="D24" s="9" t="s">
        <v>59</v>
      </c>
      <c r="E24" s="9" t="s">
        <v>28</v>
      </c>
      <c r="F24" s="9" t="s">
        <v>59</v>
      </c>
      <c r="G24" s="9" t="s">
        <v>28</v>
      </c>
      <c r="H24" s="9" t="s">
        <v>28</v>
      </c>
      <c r="I24" s="9" t="s">
        <v>28</v>
      </c>
      <c r="J24" s="9" t="s">
        <v>59</v>
      </c>
      <c r="K24" s="9" t="s">
        <v>59</v>
      </c>
      <c r="L24" s="9" t="s">
        <v>28</v>
      </c>
      <c r="M24" s="9" t="s">
        <v>28</v>
      </c>
      <c r="N24" s="9" t="s">
        <v>28</v>
      </c>
      <c r="O24" s="9" t="s">
        <v>28</v>
      </c>
      <c r="P24" s="9" t="s">
        <v>59</v>
      </c>
      <c r="Q24" s="9" t="s">
        <v>28</v>
      </c>
      <c r="R24" s="9" t="s">
        <v>28</v>
      </c>
      <c r="S24" s="9" t="s">
        <v>59</v>
      </c>
      <c r="T24" s="9" t="s">
        <v>28</v>
      </c>
      <c r="U24" s="9" t="s">
        <v>28</v>
      </c>
      <c r="V24" s="9" t="s">
        <v>59</v>
      </c>
      <c r="W24" s="9" t="s">
        <v>59</v>
      </c>
      <c r="X24" s="9" t="s">
        <v>28</v>
      </c>
      <c r="Y24" s="9" t="s">
        <v>28</v>
      </c>
      <c r="Z24" s="9" t="s">
        <v>59</v>
      </c>
      <c r="AA24" s="9" t="s">
        <v>59</v>
      </c>
      <c r="AB24" s="9" t="s">
        <v>59</v>
      </c>
      <c r="AC24" s="9" t="s">
        <v>59</v>
      </c>
      <c r="AD24" s="9" t="s">
        <v>59</v>
      </c>
      <c r="AE24" s="9" t="s">
        <v>59</v>
      </c>
      <c r="AF24" s="9" t="s">
        <v>59</v>
      </c>
      <c r="AG24" s="9" t="s">
        <v>59</v>
      </c>
      <c r="AH24" s="9" t="s">
        <v>59</v>
      </c>
      <c r="AI24" s="9" t="s">
        <v>59</v>
      </c>
      <c r="AJ24" s="9" t="s">
        <v>28</v>
      </c>
      <c r="AK24" s="9" t="s">
        <v>59</v>
      </c>
      <c r="AL24" s="9" t="s">
        <v>59</v>
      </c>
      <c r="AM24" s="9" t="s">
        <v>59</v>
      </c>
      <c r="AN24" s="9" t="s">
        <v>59</v>
      </c>
      <c r="AO24" s="9" t="s">
        <v>59</v>
      </c>
      <c r="AP24" s="9" t="s">
        <v>59</v>
      </c>
      <c r="AQ24" s="9" t="s">
        <v>59</v>
      </c>
      <c r="AR24" s="9" t="s">
        <v>59</v>
      </c>
      <c r="AS24" s="9" t="s">
        <v>28</v>
      </c>
      <c r="AT24" s="9" t="s">
        <v>28</v>
      </c>
      <c r="AU24" s="9" t="s">
        <v>28</v>
      </c>
      <c r="AV24" s="9" t="s">
        <v>28</v>
      </c>
      <c r="AW24" s="9" t="s">
        <v>28</v>
      </c>
      <c r="AX24" s="9" t="s">
        <v>59</v>
      </c>
      <c r="AY24" s="9" t="s">
        <v>59</v>
      </c>
      <c r="AZ24" s="9" t="s">
        <v>28</v>
      </c>
      <c r="BA24" s="9" t="s">
        <v>28</v>
      </c>
      <c r="BB24" s="9" t="s">
        <v>59</v>
      </c>
      <c r="BC24" s="9" t="s">
        <v>28</v>
      </c>
      <c r="BD24" s="9" t="s">
        <v>28</v>
      </c>
      <c r="BE24" s="9" t="s">
        <v>59</v>
      </c>
      <c r="BF24" s="9" t="s">
        <v>28</v>
      </c>
      <c r="BG24" s="9" t="s">
        <v>28</v>
      </c>
      <c r="BH24" s="9" t="s">
        <v>28</v>
      </c>
      <c r="BI24" s="9" t="s">
        <v>28</v>
      </c>
      <c r="BJ24" s="9" t="s">
        <v>28</v>
      </c>
      <c r="BK24" s="9" t="s">
        <v>28</v>
      </c>
      <c r="BL24" s="9" t="s">
        <v>59</v>
      </c>
      <c r="BM24" s="9" t="s">
        <v>28</v>
      </c>
      <c r="BN24" s="9" t="s">
        <v>28</v>
      </c>
      <c r="BO24" s="9" t="s">
        <v>28</v>
      </c>
      <c r="BP24" s="9" t="s">
        <v>28</v>
      </c>
      <c r="BQ24" s="9" t="s">
        <v>59</v>
      </c>
      <c r="BR24" s="9" t="s">
        <v>28</v>
      </c>
      <c r="BS24" s="9" t="s">
        <v>28</v>
      </c>
      <c r="BT24" s="9" t="s">
        <v>28</v>
      </c>
      <c r="BU24" s="9" t="s">
        <v>28</v>
      </c>
      <c r="BV24" s="9" t="s">
        <v>28</v>
      </c>
      <c r="BW24" s="9" t="s">
        <v>28</v>
      </c>
      <c r="BX24" s="9" t="s">
        <v>28</v>
      </c>
      <c r="BY24" s="9" t="s">
        <v>28</v>
      </c>
      <c r="BZ24" s="9" t="s">
        <v>28</v>
      </c>
      <c r="CA24" s="9" t="s">
        <v>28</v>
      </c>
      <c r="CB24" s="9" t="s">
        <v>28</v>
      </c>
      <c r="CC24" s="9" t="s">
        <v>28</v>
      </c>
      <c r="CD24" s="9" t="s">
        <v>28</v>
      </c>
      <c r="CE24" s="9" t="s">
        <v>28</v>
      </c>
      <c r="CF24" s="9" t="s">
        <v>28</v>
      </c>
      <c r="CG24" s="9" t="s">
        <v>28</v>
      </c>
      <c r="CH24" s="9" t="s">
        <v>28</v>
      </c>
      <c r="CI24" s="9" t="s">
        <v>28</v>
      </c>
      <c r="CJ24" s="9" t="s">
        <v>59</v>
      </c>
      <c r="CK24" s="9" t="s">
        <v>28</v>
      </c>
      <c r="CL24" s="9" t="s">
        <v>28</v>
      </c>
      <c r="CM24" s="9" t="s">
        <v>28</v>
      </c>
      <c r="CN24" s="9" t="s">
        <v>28</v>
      </c>
      <c r="CO24" s="9" t="s">
        <v>28</v>
      </c>
      <c r="CP24" s="9" t="s">
        <v>28</v>
      </c>
      <c r="CQ24" s="9" t="s">
        <v>28</v>
      </c>
      <c r="CR24" s="9" t="s">
        <v>28</v>
      </c>
      <c r="CS24" s="9" t="s">
        <v>59</v>
      </c>
      <c r="CT24" s="9" t="s">
        <v>28</v>
      </c>
      <c r="CU24" s="9" t="s">
        <v>28</v>
      </c>
      <c r="CV24" s="9" t="s">
        <v>28</v>
      </c>
      <c r="CW24" s="9" t="s">
        <v>28</v>
      </c>
      <c r="CX24" s="9" t="s">
        <v>59</v>
      </c>
      <c r="CY24" s="9" t="s">
        <v>28</v>
      </c>
      <c r="CZ24" s="9" t="s">
        <v>59</v>
      </c>
      <c r="DA24" s="9" t="s">
        <v>28</v>
      </c>
      <c r="DB24" s="9" t="s">
        <v>28</v>
      </c>
      <c r="DC24" s="9" t="s">
        <v>28</v>
      </c>
      <c r="DD24" s="9" t="s">
        <v>28</v>
      </c>
      <c r="DE24" s="9" t="s">
        <v>28</v>
      </c>
      <c r="DF24" s="9" t="s">
        <v>28</v>
      </c>
      <c r="DG24" s="9" t="s">
        <v>28</v>
      </c>
      <c r="DH24" s="9" t="s">
        <v>28</v>
      </c>
      <c r="DI24" s="9" t="s">
        <v>28</v>
      </c>
      <c r="DJ24" s="9" t="s">
        <v>59</v>
      </c>
      <c r="DK24" s="9" t="s">
        <v>28</v>
      </c>
      <c r="DL24" s="9" t="s">
        <v>28</v>
      </c>
      <c r="DM24" s="9" t="s">
        <v>28</v>
      </c>
      <c r="DN24" s="9" t="s">
        <v>59</v>
      </c>
      <c r="DO24" s="9" t="s">
        <v>28</v>
      </c>
      <c r="DP24" s="9" t="s">
        <v>28</v>
      </c>
      <c r="DQ24" s="9" t="s">
        <v>28</v>
      </c>
      <c r="DR24" s="9" t="s">
        <v>59</v>
      </c>
    </row>
    <row r="25" spans="1:122" ht="12.75">
      <c r="A25" s="3" t="s">
        <v>77</v>
      </c>
      <c r="B25" s="9" t="s">
        <v>28</v>
      </c>
      <c r="C25" s="9" t="s">
        <v>28</v>
      </c>
      <c r="D25" s="9" t="s">
        <v>59</v>
      </c>
      <c r="E25" s="9" t="s">
        <v>28</v>
      </c>
      <c r="F25" s="9" t="s">
        <v>59</v>
      </c>
      <c r="G25" s="9" t="s">
        <v>28</v>
      </c>
      <c r="H25" s="9" t="s">
        <v>28</v>
      </c>
      <c r="I25" s="9" t="s">
        <v>28</v>
      </c>
      <c r="J25" s="9" t="s">
        <v>59</v>
      </c>
      <c r="K25" s="9" t="s">
        <v>59</v>
      </c>
      <c r="L25" s="9" t="s">
        <v>28</v>
      </c>
      <c r="M25" s="9" t="s">
        <v>28</v>
      </c>
      <c r="N25" s="9" t="s">
        <v>28</v>
      </c>
      <c r="O25" s="9" t="s">
        <v>28</v>
      </c>
      <c r="P25" s="9" t="s">
        <v>59</v>
      </c>
      <c r="Q25" s="9" t="s">
        <v>28</v>
      </c>
      <c r="R25" s="9" t="s">
        <v>28</v>
      </c>
      <c r="S25" s="9" t="s">
        <v>59</v>
      </c>
      <c r="T25" s="9" t="s">
        <v>28</v>
      </c>
      <c r="U25" s="9" t="s">
        <v>28</v>
      </c>
      <c r="V25" s="9" t="s">
        <v>59</v>
      </c>
      <c r="W25" s="9" t="s">
        <v>59</v>
      </c>
      <c r="X25" s="9" t="s">
        <v>28</v>
      </c>
      <c r="Y25" s="9" t="s">
        <v>28</v>
      </c>
      <c r="Z25" s="9" t="s">
        <v>59</v>
      </c>
      <c r="AA25" s="9" t="s">
        <v>28</v>
      </c>
      <c r="AB25" s="9" t="s">
        <v>28</v>
      </c>
      <c r="AC25" s="9" t="s">
        <v>28</v>
      </c>
      <c r="AD25" s="9" t="s">
        <v>28</v>
      </c>
      <c r="AE25" s="9" t="s">
        <v>28</v>
      </c>
      <c r="AF25" s="9" t="s">
        <v>28</v>
      </c>
      <c r="AG25" s="9" t="s">
        <v>28</v>
      </c>
      <c r="AH25" s="9" t="s">
        <v>28</v>
      </c>
      <c r="AI25" s="9" t="s">
        <v>28</v>
      </c>
      <c r="AJ25" s="9" t="s">
        <v>28</v>
      </c>
      <c r="AK25" s="9" t="s">
        <v>28</v>
      </c>
      <c r="AL25" s="9" t="s">
        <v>28</v>
      </c>
      <c r="AM25" s="9" t="s">
        <v>28</v>
      </c>
      <c r="AN25" s="9" t="s">
        <v>28</v>
      </c>
      <c r="AO25" s="9" t="s">
        <v>28</v>
      </c>
      <c r="AP25" s="9" t="s">
        <v>28</v>
      </c>
      <c r="AQ25" s="9" t="s">
        <v>28</v>
      </c>
      <c r="AR25" s="9" t="s">
        <v>28</v>
      </c>
      <c r="AS25" s="9" t="s">
        <v>28</v>
      </c>
      <c r="AT25" s="9" t="s">
        <v>28</v>
      </c>
      <c r="AU25" s="9" t="s">
        <v>28</v>
      </c>
      <c r="AV25" s="9" t="s">
        <v>28</v>
      </c>
      <c r="AW25" s="9" t="s">
        <v>28</v>
      </c>
      <c r="AX25" s="9" t="s">
        <v>28</v>
      </c>
      <c r="AY25" s="9" t="s">
        <v>59</v>
      </c>
      <c r="AZ25" s="9" t="s">
        <v>28</v>
      </c>
      <c r="BA25" s="9" t="s">
        <v>28</v>
      </c>
      <c r="BB25" s="9" t="s">
        <v>59</v>
      </c>
      <c r="BC25" s="9" t="s">
        <v>28</v>
      </c>
      <c r="BD25" s="9" t="s">
        <v>28</v>
      </c>
      <c r="BE25" s="9" t="s">
        <v>28</v>
      </c>
      <c r="BF25" s="9" t="s">
        <v>28</v>
      </c>
      <c r="BG25" s="9" t="s">
        <v>28</v>
      </c>
      <c r="BH25" s="9" t="s">
        <v>28</v>
      </c>
      <c r="BI25" s="9" t="s">
        <v>28</v>
      </c>
      <c r="BJ25" s="9" t="s">
        <v>28</v>
      </c>
      <c r="BK25" s="9" t="s">
        <v>28</v>
      </c>
      <c r="BL25" s="9" t="s">
        <v>59</v>
      </c>
      <c r="BM25" s="9" t="s">
        <v>28</v>
      </c>
      <c r="BN25" s="9" t="s">
        <v>28</v>
      </c>
      <c r="BO25" s="9" t="s">
        <v>28</v>
      </c>
      <c r="BP25" s="9" t="s">
        <v>28</v>
      </c>
      <c r="BQ25" s="9" t="s">
        <v>28</v>
      </c>
      <c r="BR25" s="9" t="s">
        <v>28</v>
      </c>
      <c r="BS25" s="9" t="s">
        <v>28</v>
      </c>
      <c r="BT25" s="9" t="s">
        <v>28</v>
      </c>
      <c r="BU25" s="9" t="s">
        <v>28</v>
      </c>
      <c r="BV25" s="9" t="s">
        <v>28</v>
      </c>
      <c r="BW25" s="9" t="s">
        <v>28</v>
      </c>
      <c r="BX25" s="9" t="s">
        <v>28</v>
      </c>
      <c r="BY25" s="9" t="s">
        <v>28</v>
      </c>
      <c r="BZ25" s="9" t="s">
        <v>28</v>
      </c>
      <c r="CA25" s="9" t="s">
        <v>28</v>
      </c>
      <c r="CB25" s="9" t="s">
        <v>28</v>
      </c>
      <c r="CC25" s="9" t="s">
        <v>28</v>
      </c>
      <c r="CD25" s="9" t="s">
        <v>28</v>
      </c>
      <c r="CE25" s="9" t="s">
        <v>28</v>
      </c>
      <c r="CF25" s="9" t="s">
        <v>28</v>
      </c>
      <c r="CG25" s="9" t="s">
        <v>28</v>
      </c>
      <c r="CH25" s="9" t="s">
        <v>28</v>
      </c>
      <c r="CI25" s="9" t="s">
        <v>28</v>
      </c>
      <c r="CJ25" s="9" t="s">
        <v>59</v>
      </c>
      <c r="CK25" s="9" t="s">
        <v>28</v>
      </c>
      <c r="CL25" s="9" t="s">
        <v>28</v>
      </c>
      <c r="CM25" s="9" t="s">
        <v>28</v>
      </c>
      <c r="CN25" s="9" t="s">
        <v>28</v>
      </c>
      <c r="CO25" s="9" t="s">
        <v>28</v>
      </c>
      <c r="CP25" s="9" t="s">
        <v>28</v>
      </c>
      <c r="CQ25" s="9" t="s">
        <v>28</v>
      </c>
      <c r="CR25" s="9" t="s">
        <v>28</v>
      </c>
      <c r="CS25" s="9" t="s">
        <v>28</v>
      </c>
      <c r="CT25" s="9" t="s">
        <v>28</v>
      </c>
      <c r="CU25" s="9" t="s">
        <v>28</v>
      </c>
      <c r="CV25" s="9" t="s">
        <v>28</v>
      </c>
      <c r="CW25" s="9" t="s">
        <v>28</v>
      </c>
      <c r="CX25" s="9" t="s">
        <v>28</v>
      </c>
      <c r="CY25" s="9" t="s">
        <v>28</v>
      </c>
      <c r="CZ25" s="9" t="s">
        <v>28</v>
      </c>
      <c r="DA25" s="9" t="s">
        <v>28</v>
      </c>
      <c r="DB25" s="9" t="s">
        <v>28</v>
      </c>
      <c r="DC25" s="9" t="s">
        <v>28</v>
      </c>
      <c r="DD25" s="9" t="s">
        <v>28</v>
      </c>
      <c r="DE25" s="9" t="s">
        <v>28</v>
      </c>
      <c r="DF25" s="9" t="s">
        <v>28</v>
      </c>
      <c r="DG25" s="9" t="s">
        <v>28</v>
      </c>
      <c r="DH25" s="9" t="s">
        <v>28</v>
      </c>
      <c r="DI25" s="9" t="s">
        <v>28</v>
      </c>
      <c r="DJ25" s="9" t="s">
        <v>28</v>
      </c>
      <c r="DK25" s="9" t="s">
        <v>28</v>
      </c>
      <c r="DL25" s="9" t="s">
        <v>28</v>
      </c>
      <c r="DM25" s="9" t="s">
        <v>28</v>
      </c>
      <c r="DN25" s="9" t="s">
        <v>28</v>
      </c>
      <c r="DO25" s="9" t="s">
        <v>28</v>
      </c>
      <c r="DP25" s="9" t="s">
        <v>28</v>
      </c>
      <c r="DQ25" s="9" t="s">
        <v>28</v>
      </c>
      <c r="DR25" s="9" t="s">
        <v>28</v>
      </c>
    </row>
    <row r="26" spans="1:122" ht="12.75">
      <c r="A26" s="3" t="s">
        <v>41</v>
      </c>
      <c r="B26" s="9" t="s">
        <v>28</v>
      </c>
      <c r="C26" s="9" t="s">
        <v>59</v>
      </c>
      <c r="D26" s="9" t="s">
        <v>28</v>
      </c>
      <c r="E26" s="9" t="s">
        <v>28</v>
      </c>
      <c r="F26" s="9" t="s">
        <v>28</v>
      </c>
      <c r="G26" s="9" t="s">
        <v>28</v>
      </c>
      <c r="H26" s="9" t="s">
        <v>28</v>
      </c>
      <c r="I26" s="9" t="s">
        <v>28</v>
      </c>
      <c r="J26" s="9" t="s">
        <v>28</v>
      </c>
      <c r="K26" s="9" t="s">
        <v>28</v>
      </c>
      <c r="L26" s="9" t="s">
        <v>28</v>
      </c>
      <c r="M26" s="9" t="s">
        <v>28</v>
      </c>
      <c r="N26" s="9" t="s">
        <v>28</v>
      </c>
      <c r="O26" s="9" t="s">
        <v>28</v>
      </c>
      <c r="P26" s="9" t="s">
        <v>28</v>
      </c>
      <c r="Q26" s="9" t="s">
        <v>28</v>
      </c>
      <c r="R26" s="9" t="s">
        <v>28</v>
      </c>
      <c r="S26" s="9" t="s">
        <v>28</v>
      </c>
      <c r="T26" s="9" t="s">
        <v>28</v>
      </c>
      <c r="U26" s="9" t="s">
        <v>28</v>
      </c>
      <c r="V26" s="9" t="s">
        <v>28</v>
      </c>
      <c r="W26" s="9" t="s">
        <v>28</v>
      </c>
      <c r="X26" s="9" t="s">
        <v>28</v>
      </c>
      <c r="Y26" s="9" t="s">
        <v>28</v>
      </c>
      <c r="Z26" s="9" t="s">
        <v>28</v>
      </c>
      <c r="AA26" s="9" t="s">
        <v>59</v>
      </c>
      <c r="AB26" s="9" t="s">
        <v>59</v>
      </c>
      <c r="AC26" s="9" t="s">
        <v>59</v>
      </c>
      <c r="AD26" s="9" t="s">
        <v>59</v>
      </c>
      <c r="AE26" s="9" t="s">
        <v>59</v>
      </c>
      <c r="AF26" s="9" t="s">
        <v>59</v>
      </c>
      <c r="AG26" s="9" t="s">
        <v>59</v>
      </c>
      <c r="AH26" s="9" t="s">
        <v>59</v>
      </c>
      <c r="AI26" s="9" t="s">
        <v>59</v>
      </c>
      <c r="AJ26" s="9" t="s">
        <v>28</v>
      </c>
      <c r="AK26" s="9" t="s">
        <v>59</v>
      </c>
      <c r="AL26" s="9" t="s">
        <v>59</v>
      </c>
      <c r="AM26" s="9" t="s">
        <v>59</v>
      </c>
      <c r="AN26" s="9" t="s">
        <v>59</v>
      </c>
      <c r="AO26" s="9" t="s">
        <v>59</v>
      </c>
      <c r="AP26" s="9" t="s">
        <v>59</v>
      </c>
      <c r="AQ26" s="9" t="s">
        <v>59</v>
      </c>
      <c r="AR26" s="9" t="s">
        <v>59</v>
      </c>
      <c r="AS26" s="9" t="s">
        <v>28</v>
      </c>
      <c r="AT26" s="9" t="s">
        <v>28</v>
      </c>
      <c r="AU26" s="9" t="s">
        <v>28</v>
      </c>
      <c r="AV26" s="9" t="s">
        <v>28</v>
      </c>
      <c r="AW26" s="9" t="s">
        <v>28</v>
      </c>
      <c r="AX26" s="9" t="s">
        <v>28</v>
      </c>
      <c r="AY26" s="9" t="s">
        <v>28</v>
      </c>
      <c r="AZ26" s="9" t="s">
        <v>28</v>
      </c>
      <c r="BA26" s="9" t="s">
        <v>28</v>
      </c>
      <c r="BB26" s="9" t="s">
        <v>28</v>
      </c>
      <c r="BC26" s="9" t="s">
        <v>28</v>
      </c>
      <c r="BD26" s="9" t="s">
        <v>28</v>
      </c>
      <c r="BE26" s="9" t="s">
        <v>28</v>
      </c>
      <c r="BF26" s="9" t="s">
        <v>28</v>
      </c>
      <c r="BG26" s="9" t="s">
        <v>28</v>
      </c>
      <c r="BH26" s="9" t="s">
        <v>28</v>
      </c>
      <c r="BI26" s="9" t="s">
        <v>28</v>
      </c>
      <c r="BJ26" s="9" t="s">
        <v>28</v>
      </c>
      <c r="BK26" s="9" t="s">
        <v>28</v>
      </c>
      <c r="BL26" s="9" t="s">
        <v>28</v>
      </c>
      <c r="BM26" s="9" t="s">
        <v>28</v>
      </c>
      <c r="BN26" s="9" t="s">
        <v>28</v>
      </c>
      <c r="BO26" s="9" t="s">
        <v>28</v>
      </c>
      <c r="BP26" s="9" t="s">
        <v>28</v>
      </c>
      <c r="BQ26" s="9" t="s">
        <v>28</v>
      </c>
      <c r="BR26" s="9" t="s">
        <v>28</v>
      </c>
      <c r="BS26" s="9" t="s">
        <v>28</v>
      </c>
      <c r="BT26" s="9" t="s">
        <v>28</v>
      </c>
      <c r="BU26" s="9" t="s">
        <v>28</v>
      </c>
      <c r="BV26" s="9" t="s">
        <v>28</v>
      </c>
      <c r="BW26" s="9" t="s">
        <v>28</v>
      </c>
      <c r="BX26" s="9" t="s">
        <v>28</v>
      </c>
      <c r="BY26" s="9" t="s">
        <v>28</v>
      </c>
      <c r="BZ26" s="9" t="s">
        <v>28</v>
      </c>
      <c r="CA26" s="9" t="s">
        <v>28</v>
      </c>
      <c r="CB26" s="9" t="s">
        <v>28</v>
      </c>
      <c r="CC26" s="9" t="s">
        <v>28</v>
      </c>
      <c r="CD26" s="9" t="s">
        <v>28</v>
      </c>
      <c r="CE26" s="9" t="s">
        <v>28</v>
      </c>
      <c r="CF26" s="9" t="s">
        <v>28</v>
      </c>
      <c r="CG26" s="9" t="s">
        <v>28</v>
      </c>
      <c r="CH26" s="9" t="s">
        <v>28</v>
      </c>
      <c r="CI26" s="9" t="s">
        <v>28</v>
      </c>
      <c r="CJ26" s="9" t="s">
        <v>28</v>
      </c>
      <c r="CK26" s="9" t="s">
        <v>28</v>
      </c>
      <c r="CL26" s="9" t="s">
        <v>28</v>
      </c>
      <c r="CM26" s="9" t="s">
        <v>28</v>
      </c>
      <c r="CN26" s="9" t="s">
        <v>28</v>
      </c>
      <c r="CO26" s="9" t="s">
        <v>28</v>
      </c>
      <c r="CP26" s="9" t="s">
        <v>28</v>
      </c>
      <c r="CQ26" s="9" t="s">
        <v>28</v>
      </c>
      <c r="CR26" s="9" t="s">
        <v>28</v>
      </c>
      <c r="CS26" s="9" t="s">
        <v>59</v>
      </c>
      <c r="CT26" s="9" t="s">
        <v>28</v>
      </c>
      <c r="CU26" s="9" t="s">
        <v>28</v>
      </c>
      <c r="CV26" s="9" t="s">
        <v>28</v>
      </c>
      <c r="CW26" s="9" t="s">
        <v>28</v>
      </c>
      <c r="CX26" s="9" t="s">
        <v>28</v>
      </c>
      <c r="CY26" s="9" t="s">
        <v>28</v>
      </c>
      <c r="CZ26" s="9" t="s">
        <v>28</v>
      </c>
      <c r="DA26" s="9" t="s">
        <v>28</v>
      </c>
      <c r="DB26" s="9" t="s">
        <v>28</v>
      </c>
      <c r="DC26" s="9" t="s">
        <v>28</v>
      </c>
      <c r="DD26" s="9" t="s">
        <v>28</v>
      </c>
      <c r="DE26" s="9" t="s">
        <v>28</v>
      </c>
      <c r="DF26" s="9" t="s">
        <v>28</v>
      </c>
      <c r="DG26" s="9" t="s">
        <v>28</v>
      </c>
      <c r="DH26" s="9" t="s">
        <v>28</v>
      </c>
      <c r="DI26" s="9" t="s">
        <v>28</v>
      </c>
      <c r="DJ26" s="9" t="s">
        <v>28</v>
      </c>
      <c r="DK26" s="9" t="s">
        <v>28</v>
      </c>
      <c r="DL26" s="9" t="s">
        <v>28</v>
      </c>
      <c r="DM26" s="9" t="s">
        <v>28</v>
      </c>
      <c r="DN26" s="9" t="s">
        <v>28</v>
      </c>
      <c r="DO26" s="9" t="s">
        <v>28</v>
      </c>
      <c r="DP26" s="9" t="s">
        <v>28</v>
      </c>
      <c r="DQ26" s="9" t="s">
        <v>28</v>
      </c>
      <c r="DR26" s="9" t="s">
        <v>59</v>
      </c>
    </row>
    <row r="27" spans="1:122" ht="12.75">
      <c r="A27" s="3" t="s">
        <v>42</v>
      </c>
      <c r="B27" s="9" t="s">
        <v>28</v>
      </c>
      <c r="C27" s="9" t="s">
        <v>59</v>
      </c>
      <c r="D27" s="9" t="s">
        <v>28</v>
      </c>
      <c r="E27" s="9" t="s">
        <v>28</v>
      </c>
      <c r="F27" s="9" t="s">
        <v>28</v>
      </c>
      <c r="G27" s="9" t="s">
        <v>28</v>
      </c>
      <c r="H27" s="9" t="s">
        <v>28</v>
      </c>
      <c r="I27" s="9" t="s">
        <v>28</v>
      </c>
      <c r="J27" s="9" t="s">
        <v>28</v>
      </c>
      <c r="K27" s="9" t="s">
        <v>28</v>
      </c>
      <c r="L27" s="9" t="s">
        <v>28</v>
      </c>
      <c r="M27" s="9" t="s">
        <v>28</v>
      </c>
      <c r="N27" s="9" t="s">
        <v>28</v>
      </c>
      <c r="O27" s="9" t="s">
        <v>28</v>
      </c>
      <c r="P27" s="9" t="s">
        <v>28</v>
      </c>
      <c r="Q27" s="9" t="s">
        <v>28</v>
      </c>
      <c r="R27" s="9" t="s">
        <v>28</v>
      </c>
      <c r="S27" s="9" t="s">
        <v>28</v>
      </c>
      <c r="T27" s="9" t="s">
        <v>28</v>
      </c>
      <c r="U27" s="9" t="s">
        <v>28</v>
      </c>
      <c r="V27" s="9" t="s">
        <v>28</v>
      </c>
      <c r="W27" s="9" t="s">
        <v>28</v>
      </c>
      <c r="X27" s="9" t="s">
        <v>28</v>
      </c>
      <c r="Y27" s="9" t="s">
        <v>28</v>
      </c>
      <c r="Z27" s="9" t="s">
        <v>28</v>
      </c>
      <c r="AA27" s="9" t="s">
        <v>59</v>
      </c>
      <c r="AB27" s="9" t="s">
        <v>59</v>
      </c>
      <c r="AC27" s="9" t="s">
        <v>59</v>
      </c>
      <c r="AD27" s="9" t="s">
        <v>59</v>
      </c>
      <c r="AE27" s="9" t="s">
        <v>59</v>
      </c>
      <c r="AF27" s="9" t="s">
        <v>59</v>
      </c>
      <c r="AG27" s="9" t="s">
        <v>59</v>
      </c>
      <c r="AH27" s="9" t="s">
        <v>59</v>
      </c>
      <c r="AI27" s="9" t="s">
        <v>59</v>
      </c>
      <c r="AJ27" s="9" t="s">
        <v>28</v>
      </c>
      <c r="AK27" s="9" t="s">
        <v>59</v>
      </c>
      <c r="AL27" s="9" t="s">
        <v>59</v>
      </c>
      <c r="AM27" s="9" t="s">
        <v>59</v>
      </c>
      <c r="AN27" s="9" t="s">
        <v>59</v>
      </c>
      <c r="AO27" s="9" t="s">
        <v>59</v>
      </c>
      <c r="AP27" s="9" t="s">
        <v>59</v>
      </c>
      <c r="AQ27" s="9" t="s">
        <v>59</v>
      </c>
      <c r="AR27" s="9" t="s">
        <v>59</v>
      </c>
      <c r="AS27" s="9" t="s">
        <v>28</v>
      </c>
      <c r="AT27" s="9" t="s">
        <v>28</v>
      </c>
      <c r="AU27" s="9" t="s">
        <v>28</v>
      </c>
      <c r="AV27" s="9" t="s">
        <v>28</v>
      </c>
      <c r="AW27" s="9" t="s">
        <v>28</v>
      </c>
      <c r="AX27" s="9" t="s">
        <v>28</v>
      </c>
      <c r="AY27" s="9" t="s">
        <v>28</v>
      </c>
      <c r="AZ27" s="9" t="s">
        <v>28</v>
      </c>
      <c r="BA27" s="9" t="s">
        <v>28</v>
      </c>
      <c r="BB27" s="9" t="s">
        <v>28</v>
      </c>
      <c r="BC27" s="9" t="s">
        <v>28</v>
      </c>
      <c r="BD27" s="9" t="s">
        <v>28</v>
      </c>
      <c r="BE27" s="9" t="s">
        <v>28</v>
      </c>
      <c r="BF27" s="9" t="s">
        <v>28</v>
      </c>
      <c r="BG27" s="9" t="s">
        <v>28</v>
      </c>
      <c r="BH27" s="9" t="s">
        <v>28</v>
      </c>
      <c r="BI27" s="9" t="s">
        <v>28</v>
      </c>
      <c r="BJ27" s="9" t="s">
        <v>28</v>
      </c>
      <c r="BK27" s="9" t="s">
        <v>28</v>
      </c>
      <c r="BL27" s="9" t="s">
        <v>28</v>
      </c>
      <c r="BM27" s="9" t="s">
        <v>28</v>
      </c>
      <c r="BN27" s="9" t="s">
        <v>28</v>
      </c>
      <c r="BO27" s="9" t="s">
        <v>28</v>
      </c>
      <c r="BP27" s="9" t="s">
        <v>28</v>
      </c>
      <c r="BQ27" s="9" t="s">
        <v>28</v>
      </c>
      <c r="BR27" s="9" t="s">
        <v>28</v>
      </c>
      <c r="BS27" s="9" t="s">
        <v>28</v>
      </c>
      <c r="BT27" s="9" t="s">
        <v>28</v>
      </c>
      <c r="BU27" s="9" t="s">
        <v>28</v>
      </c>
      <c r="BV27" s="9" t="s">
        <v>28</v>
      </c>
      <c r="BW27" s="9" t="s">
        <v>28</v>
      </c>
      <c r="BX27" s="9" t="s">
        <v>28</v>
      </c>
      <c r="BY27" s="9" t="s">
        <v>28</v>
      </c>
      <c r="BZ27" s="9" t="s">
        <v>28</v>
      </c>
      <c r="CA27" s="9" t="s">
        <v>28</v>
      </c>
      <c r="CB27" s="9" t="s">
        <v>28</v>
      </c>
      <c r="CC27" s="9" t="s">
        <v>28</v>
      </c>
      <c r="CD27" s="9" t="s">
        <v>28</v>
      </c>
      <c r="CE27" s="9" t="s">
        <v>28</v>
      </c>
      <c r="CF27" s="9" t="s">
        <v>28</v>
      </c>
      <c r="CG27" s="9" t="s">
        <v>28</v>
      </c>
      <c r="CH27" s="9" t="s">
        <v>28</v>
      </c>
      <c r="CI27" s="9" t="s">
        <v>28</v>
      </c>
      <c r="CJ27" s="9" t="s">
        <v>28</v>
      </c>
      <c r="CK27" s="9" t="s">
        <v>28</v>
      </c>
      <c r="CL27" s="9" t="s">
        <v>28</v>
      </c>
      <c r="CM27" s="9" t="s">
        <v>28</v>
      </c>
      <c r="CN27" s="9" t="s">
        <v>28</v>
      </c>
      <c r="CO27" s="9" t="s">
        <v>28</v>
      </c>
      <c r="CP27" s="9" t="s">
        <v>28</v>
      </c>
      <c r="CQ27" s="9" t="s">
        <v>28</v>
      </c>
      <c r="CR27" s="9" t="s">
        <v>28</v>
      </c>
      <c r="CS27" s="9" t="s">
        <v>59</v>
      </c>
      <c r="CT27" s="9" t="s">
        <v>28</v>
      </c>
      <c r="CU27" s="9" t="s">
        <v>28</v>
      </c>
      <c r="CV27" s="9" t="s">
        <v>28</v>
      </c>
      <c r="CW27" s="9" t="s">
        <v>28</v>
      </c>
      <c r="CX27" s="9" t="s">
        <v>28</v>
      </c>
      <c r="CY27" s="9" t="s">
        <v>28</v>
      </c>
      <c r="CZ27" s="9" t="s">
        <v>28</v>
      </c>
      <c r="DA27" s="9" t="s">
        <v>28</v>
      </c>
      <c r="DB27" s="9" t="s">
        <v>28</v>
      </c>
      <c r="DC27" s="9" t="s">
        <v>28</v>
      </c>
      <c r="DD27" s="9" t="s">
        <v>28</v>
      </c>
      <c r="DE27" s="9" t="s">
        <v>28</v>
      </c>
      <c r="DF27" s="9" t="s">
        <v>28</v>
      </c>
      <c r="DG27" s="9" t="s">
        <v>28</v>
      </c>
      <c r="DH27" s="9" t="s">
        <v>28</v>
      </c>
      <c r="DI27" s="9" t="s">
        <v>28</v>
      </c>
      <c r="DJ27" s="9" t="s">
        <v>28</v>
      </c>
      <c r="DK27" s="9" t="s">
        <v>28</v>
      </c>
      <c r="DL27" s="9" t="s">
        <v>28</v>
      </c>
      <c r="DM27" s="9" t="s">
        <v>28</v>
      </c>
      <c r="DN27" s="9" t="s">
        <v>28</v>
      </c>
      <c r="DO27" s="9" t="s">
        <v>28</v>
      </c>
      <c r="DP27" s="9" t="s">
        <v>28</v>
      </c>
      <c r="DQ27" s="9" t="s">
        <v>28</v>
      </c>
      <c r="DR27" s="9" t="s">
        <v>59</v>
      </c>
    </row>
    <row r="28" spans="1:122" ht="12.75">
      <c r="A28" s="3" t="s">
        <v>43</v>
      </c>
      <c r="B28" s="9" t="s">
        <v>28</v>
      </c>
      <c r="C28" s="9" t="s">
        <v>28</v>
      </c>
      <c r="D28" s="9" t="s">
        <v>59</v>
      </c>
      <c r="E28" s="9" t="s">
        <v>28</v>
      </c>
      <c r="F28" s="9" t="s">
        <v>59</v>
      </c>
      <c r="G28" s="9" t="s">
        <v>28</v>
      </c>
      <c r="H28" s="9" t="s">
        <v>28</v>
      </c>
      <c r="I28" s="9" t="s">
        <v>28</v>
      </c>
      <c r="J28" s="9" t="s">
        <v>59</v>
      </c>
      <c r="K28" s="9" t="s">
        <v>59</v>
      </c>
      <c r="L28" s="9" t="s">
        <v>28</v>
      </c>
      <c r="M28" s="9" t="s">
        <v>28</v>
      </c>
      <c r="N28" s="9" t="s">
        <v>28</v>
      </c>
      <c r="O28" s="9" t="s">
        <v>28</v>
      </c>
      <c r="P28" s="9" t="s">
        <v>59</v>
      </c>
      <c r="Q28" s="9" t="s">
        <v>28</v>
      </c>
      <c r="R28" s="9" t="s">
        <v>28</v>
      </c>
      <c r="S28" s="9" t="s">
        <v>59</v>
      </c>
      <c r="T28" s="9" t="s">
        <v>28</v>
      </c>
      <c r="U28" s="9" t="s">
        <v>28</v>
      </c>
      <c r="V28" s="9" t="s">
        <v>59</v>
      </c>
      <c r="W28" s="9" t="s">
        <v>59</v>
      </c>
      <c r="X28" s="9" t="s">
        <v>28</v>
      </c>
      <c r="Y28" s="9" t="s">
        <v>28</v>
      </c>
      <c r="Z28" s="9" t="s">
        <v>59</v>
      </c>
      <c r="AA28" s="9" t="s">
        <v>59</v>
      </c>
      <c r="AB28" s="9" t="s">
        <v>59</v>
      </c>
      <c r="AC28" s="9" t="s">
        <v>59</v>
      </c>
      <c r="AD28" s="9" t="s">
        <v>59</v>
      </c>
      <c r="AE28" s="9" t="s">
        <v>59</v>
      </c>
      <c r="AF28" s="9" t="s">
        <v>59</v>
      </c>
      <c r="AG28" s="9" t="s">
        <v>59</v>
      </c>
      <c r="AH28" s="9" t="s">
        <v>59</v>
      </c>
      <c r="AI28" s="9" t="s">
        <v>59</v>
      </c>
      <c r="AJ28" s="9" t="s">
        <v>28</v>
      </c>
      <c r="AK28" s="9" t="s">
        <v>28</v>
      </c>
      <c r="AL28" s="9" t="s">
        <v>28</v>
      </c>
      <c r="AM28" s="9" t="s">
        <v>28</v>
      </c>
      <c r="AN28" s="9" t="s">
        <v>28</v>
      </c>
      <c r="AO28" s="9" t="s">
        <v>28</v>
      </c>
      <c r="AP28" s="9" t="s">
        <v>28</v>
      </c>
      <c r="AQ28" s="9" t="s">
        <v>28</v>
      </c>
      <c r="AR28" s="9" t="s">
        <v>28</v>
      </c>
      <c r="AS28" s="9" t="s">
        <v>28</v>
      </c>
      <c r="AT28" s="9" t="s">
        <v>28</v>
      </c>
      <c r="AU28" s="9" t="s">
        <v>28</v>
      </c>
      <c r="AV28" s="9" t="s">
        <v>28</v>
      </c>
      <c r="AW28" s="9" t="s">
        <v>28</v>
      </c>
      <c r="AX28" s="9" t="s">
        <v>28</v>
      </c>
      <c r="AY28" s="9" t="s">
        <v>59</v>
      </c>
      <c r="AZ28" s="9" t="s">
        <v>28</v>
      </c>
      <c r="BA28" s="9" t="s">
        <v>28</v>
      </c>
      <c r="BB28" s="9" t="s">
        <v>59</v>
      </c>
      <c r="BC28" s="9" t="s">
        <v>28</v>
      </c>
      <c r="BD28" s="9" t="s">
        <v>28</v>
      </c>
      <c r="BE28" s="9" t="s">
        <v>59</v>
      </c>
      <c r="BF28" s="9" t="s">
        <v>28</v>
      </c>
      <c r="BG28" s="9" t="s">
        <v>28</v>
      </c>
      <c r="BH28" s="9" t="s">
        <v>28</v>
      </c>
      <c r="BI28" s="9" t="s">
        <v>28</v>
      </c>
      <c r="BJ28" s="9" t="s">
        <v>28</v>
      </c>
      <c r="BK28" s="9" t="s">
        <v>28</v>
      </c>
      <c r="BL28" s="9" t="s">
        <v>59</v>
      </c>
      <c r="BM28" s="9" t="s">
        <v>28</v>
      </c>
      <c r="BN28" s="9" t="s">
        <v>28</v>
      </c>
      <c r="BO28" s="9" t="s">
        <v>28</v>
      </c>
      <c r="BP28" s="9" t="s">
        <v>28</v>
      </c>
      <c r="BQ28" s="9" t="s">
        <v>28</v>
      </c>
      <c r="BR28" s="9" t="s">
        <v>28</v>
      </c>
      <c r="BS28" s="9" t="s">
        <v>28</v>
      </c>
      <c r="BT28" s="9" t="s">
        <v>28</v>
      </c>
      <c r="BU28" s="9" t="s">
        <v>28</v>
      </c>
      <c r="BV28" s="9" t="s">
        <v>28</v>
      </c>
      <c r="BW28" s="9" t="s">
        <v>28</v>
      </c>
      <c r="BX28" s="9" t="s">
        <v>28</v>
      </c>
      <c r="BY28" s="9" t="s">
        <v>28</v>
      </c>
      <c r="BZ28" s="9" t="s">
        <v>28</v>
      </c>
      <c r="CA28" s="9" t="s">
        <v>28</v>
      </c>
      <c r="CB28" s="9" t="s">
        <v>28</v>
      </c>
      <c r="CC28" s="9" t="s">
        <v>28</v>
      </c>
      <c r="CD28" s="9" t="s">
        <v>28</v>
      </c>
      <c r="CE28" s="9" t="s">
        <v>28</v>
      </c>
      <c r="CF28" s="9" t="s">
        <v>28</v>
      </c>
      <c r="CG28" s="9" t="s">
        <v>28</v>
      </c>
      <c r="CH28" s="9" t="s">
        <v>28</v>
      </c>
      <c r="CI28" s="9" t="s">
        <v>28</v>
      </c>
      <c r="CJ28" s="9" t="s">
        <v>59</v>
      </c>
      <c r="CK28" s="9" t="s">
        <v>28</v>
      </c>
      <c r="CL28" s="9" t="s">
        <v>28</v>
      </c>
      <c r="CM28" s="9" t="s">
        <v>28</v>
      </c>
      <c r="CN28" s="9" t="s">
        <v>28</v>
      </c>
      <c r="CO28" s="9" t="s">
        <v>28</v>
      </c>
      <c r="CP28" s="9" t="s">
        <v>28</v>
      </c>
      <c r="CQ28" s="9" t="s">
        <v>28</v>
      </c>
      <c r="CR28" s="9" t="s">
        <v>28</v>
      </c>
      <c r="CS28" s="9" t="s">
        <v>28</v>
      </c>
      <c r="CT28" s="9" t="s">
        <v>28</v>
      </c>
      <c r="CU28" s="9" t="s">
        <v>28</v>
      </c>
      <c r="CV28" s="9" t="s">
        <v>28</v>
      </c>
      <c r="CW28" s="9" t="s">
        <v>28</v>
      </c>
      <c r="CX28" s="9" t="s">
        <v>59</v>
      </c>
      <c r="CY28" s="9" t="s">
        <v>28</v>
      </c>
      <c r="CZ28" s="9" t="s">
        <v>59</v>
      </c>
      <c r="DA28" s="9" t="s">
        <v>28</v>
      </c>
      <c r="DB28" s="9" t="s">
        <v>28</v>
      </c>
      <c r="DC28" s="9" t="s">
        <v>28</v>
      </c>
      <c r="DD28" s="9" t="s">
        <v>28</v>
      </c>
      <c r="DE28" s="9" t="s">
        <v>28</v>
      </c>
      <c r="DF28" s="9" t="s">
        <v>28</v>
      </c>
      <c r="DG28" s="9" t="s">
        <v>28</v>
      </c>
      <c r="DH28" s="9" t="s">
        <v>28</v>
      </c>
      <c r="DI28" s="9" t="s">
        <v>28</v>
      </c>
      <c r="DJ28" s="9" t="s">
        <v>28</v>
      </c>
      <c r="DK28" s="9" t="s">
        <v>28</v>
      </c>
      <c r="DL28" s="9" t="s">
        <v>28</v>
      </c>
      <c r="DM28" s="9" t="s">
        <v>28</v>
      </c>
      <c r="DN28" s="9" t="s">
        <v>59</v>
      </c>
      <c r="DO28" s="9" t="s">
        <v>28</v>
      </c>
      <c r="DP28" s="9" t="s">
        <v>28</v>
      </c>
      <c r="DQ28" s="9" t="s">
        <v>28</v>
      </c>
      <c r="DR28" s="9" t="s">
        <v>28</v>
      </c>
    </row>
    <row r="29" spans="1:122" ht="12.75">
      <c r="A29" s="3" t="s">
        <v>65</v>
      </c>
      <c r="B29" s="9" t="s">
        <v>28</v>
      </c>
      <c r="C29" s="9" t="s">
        <v>28</v>
      </c>
      <c r="D29" s="9" t="s">
        <v>59</v>
      </c>
      <c r="E29" s="9" t="s">
        <v>28</v>
      </c>
      <c r="F29" s="9" t="s">
        <v>59</v>
      </c>
      <c r="G29" s="9" t="s">
        <v>28</v>
      </c>
      <c r="H29" s="9" t="s">
        <v>28</v>
      </c>
      <c r="I29" s="9" t="s">
        <v>28</v>
      </c>
      <c r="J29" s="9" t="s">
        <v>59</v>
      </c>
      <c r="K29" s="9" t="s">
        <v>28</v>
      </c>
      <c r="L29" s="9" t="s">
        <v>28</v>
      </c>
      <c r="M29" s="9" t="s">
        <v>28</v>
      </c>
      <c r="N29" s="9" t="s">
        <v>28</v>
      </c>
      <c r="O29" s="9" t="s">
        <v>28</v>
      </c>
      <c r="P29" s="9" t="s">
        <v>59</v>
      </c>
      <c r="Q29" s="9" t="s">
        <v>28</v>
      </c>
      <c r="R29" s="9" t="s">
        <v>28</v>
      </c>
      <c r="S29" s="9" t="s">
        <v>59</v>
      </c>
      <c r="T29" s="9" t="s">
        <v>28</v>
      </c>
      <c r="U29" s="9" t="s">
        <v>28</v>
      </c>
      <c r="V29" s="9" t="s">
        <v>59</v>
      </c>
      <c r="W29" s="9" t="s">
        <v>59</v>
      </c>
      <c r="X29" s="9" t="s">
        <v>28</v>
      </c>
      <c r="Y29" s="9" t="s">
        <v>28</v>
      </c>
      <c r="Z29" s="9" t="s">
        <v>59</v>
      </c>
      <c r="AA29" s="9" t="s">
        <v>59</v>
      </c>
      <c r="AB29" s="9" t="s">
        <v>59</v>
      </c>
      <c r="AC29" s="9" t="s">
        <v>59</v>
      </c>
      <c r="AD29" s="9" t="s">
        <v>59</v>
      </c>
      <c r="AE29" s="9" t="s">
        <v>59</v>
      </c>
      <c r="AF29" s="9" t="s">
        <v>59</v>
      </c>
      <c r="AG29" s="9" t="s">
        <v>59</v>
      </c>
      <c r="AH29" s="9" t="s">
        <v>59</v>
      </c>
      <c r="AI29" s="9" t="s">
        <v>59</v>
      </c>
      <c r="AJ29" s="9" t="s">
        <v>28</v>
      </c>
      <c r="AK29" s="9" t="s">
        <v>28</v>
      </c>
      <c r="AL29" s="9" t="s">
        <v>28</v>
      </c>
      <c r="AM29" s="9" t="s">
        <v>28</v>
      </c>
      <c r="AN29" s="9" t="s">
        <v>28</v>
      </c>
      <c r="AO29" s="9" t="s">
        <v>28</v>
      </c>
      <c r="AP29" s="9" t="s">
        <v>28</v>
      </c>
      <c r="AQ29" s="9" t="s">
        <v>28</v>
      </c>
      <c r="AR29" s="9" t="s">
        <v>28</v>
      </c>
      <c r="AS29" s="9" t="s">
        <v>28</v>
      </c>
      <c r="AT29" s="9" t="s">
        <v>28</v>
      </c>
      <c r="AU29" s="9" t="s">
        <v>28</v>
      </c>
      <c r="AV29" s="9" t="s">
        <v>28</v>
      </c>
      <c r="AW29" s="9" t="s">
        <v>28</v>
      </c>
      <c r="AX29" s="9" t="s">
        <v>28</v>
      </c>
      <c r="AY29" s="9" t="s">
        <v>59</v>
      </c>
      <c r="AZ29" s="9" t="s">
        <v>28</v>
      </c>
      <c r="BA29" s="9" t="s">
        <v>28</v>
      </c>
      <c r="BB29" s="9" t="s">
        <v>59</v>
      </c>
      <c r="BC29" s="9" t="s">
        <v>28</v>
      </c>
      <c r="BD29" s="9" t="s">
        <v>28</v>
      </c>
      <c r="BE29" s="9" t="s">
        <v>28</v>
      </c>
      <c r="BF29" s="9" t="s">
        <v>28</v>
      </c>
      <c r="BG29" s="9" t="s">
        <v>28</v>
      </c>
      <c r="BH29" s="9" t="s">
        <v>28</v>
      </c>
      <c r="BI29" s="9" t="s">
        <v>28</v>
      </c>
      <c r="BJ29" s="9" t="s">
        <v>28</v>
      </c>
      <c r="BK29" s="9" t="s">
        <v>28</v>
      </c>
      <c r="BL29" s="9" t="s">
        <v>59</v>
      </c>
      <c r="BM29" s="9" t="s">
        <v>28</v>
      </c>
      <c r="BN29" s="9" t="s">
        <v>28</v>
      </c>
      <c r="BO29" s="9" t="s">
        <v>28</v>
      </c>
      <c r="BP29" s="9" t="s">
        <v>28</v>
      </c>
      <c r="BQ29" s="9" t="s">
        <v>28</v>
      </c>
      <c r="BR29" s="9" t="s">
        <v>28</v>
      </c>
      <c r="BS29" s="9" t="s">
        <v>28</v>
      </c>
      <c r="BT29" s="9" t="s">
        <v>28</v>
      </c>
      <c r="BU29" s="9" t="s">
        <v>28</v>
      </c>
      <c r="BV29" s="9" t="s">
        <v>28</v>
      </c>
      <c r="BW29" s="9" t="s">
        <v>28</v>
      </c>
      <c r="BX29" s="9" t="s">
        <v>28</v>
      </c>
      <c r="BY29" s="9" t="s">
        <v>28</v>
      </c>
      <c r="BZ29" s="9" t="s">
        <v>28</v>
      </c>
      <c r="CA29" s="9" t="s">
        <v>28</v>
      </c>
      <c r="CB29" s="9" t="s">
        <v>28</v>
      </c>
      <c r="CC29" s="9" t="s">
        <v>28</v>
      </c>
      <c r="CD29" s="9" t="s">
        <v>28</v>
      </c>
      <c r="CE29" s="9" t="s">
        <v>28</v>
      </c>
      <c r="CF29" s="9" t="s">
        <v>28</v>
      </c>
      <c r="CG29" s="9" t="s">
        <v>28</v>
      </c>
      <c r="CH29" s="9" t="s">
        <v>28</v>
      </c>
      <c r="CI29" s="9" t="s">
        <v>28</v>
      </c>
      <c r="CJ29" s="9" t="s">
        <v>28</v>
      </c>
      <c r="CK29" s="9" t="s">
        <v>28</v>
      </c>
      <c r="CL29" s="9" t="s">
        <v>28</v>
      </c>
      <c r="CM29" s="9" t="s">
        <v>28</v>
      </c>
      <c r="CN29" s="9" t="s">
        <v>28</v>
      </c>
      <c r="CO29" s="9" t="s">
        <v>28</v>
      </c>
      <c r="CP29" s="9" t="s">
        <v>28</v>
      </c>
      <c r="CQ29" s="9" t="s">
        <v>28</v>
      </c>
      <c r="CR29" s="9" t="s">
        <v>28</v>
      </c>
      <c r="CS29" s="9" t="s">
        <v>28</v>
      </c>
      <c r="CT29" s="9" t="s">
        <v>28</v>
      </c>
      <c r="CU29" s="9" t="s">
        <v>28</v>
      </c>
      <c r="CV29" s="9" t="s">
        <v>28</v>
      </c>
      <c r="CW29" s="9" t="s">
        <v>28</v>
      </c>
      <c r="CX29" s="9" t="s">
        <v>28</v>
      </c>
      <c r="CY29" s="9" t="s">
        <v>28</v>
      </c>
      <c r="CZ29" s="9" t="s">
        <v>59</v>
      </c>
      <c r="DA29" s="9" t="s">
        <v>28</v>
      </c>
      <c r="DB29" s="9" t="s">
        <v>28</v>
      </c>
      <c r="DC29" s="9" t="s">
        <v>28</v>
      </c>
      <c r="DD29" s="9" t="s">
        <v>28</v>
      </c>
      <c r="DE29" s="9" t="s">
        <v>28</v>
      </c>
      <c r="DF29" s="9" t="s">
        <v>28</v>
      </c>
      <c r="DG29" s="9" t="s">
        <v>28</v>
      </c>
      <c r="DH29" s="9" t="s">
        <v>28</v>
      </c>
      <c r="DI29" s="9" t="s">
        <v>28</v>
      </c>
      <c r="DJ29" s="9" t="s">
        <v>28</v>
      </c>
      <c r="DK29" s="9" t="s">
        <v>28</v>
      </c>
      <c r="DL29" s="9" t="s">
        <v>28</v>
      </c>
      <c r="DM29" s="9" t="s">
        <v>28</v>
      </c>
      <c r="DN29" s="9" t="s">
        <v>28</v>
      </c>
      <c r="DO29" s="9" t="s">
        <v>28</v>
      </c>
      <c r="DP29" s="9" t="s">
        <v>28</v>
      </c>
      <c r="DQ29" s="9" t="s">
        <v>28</v>
      </c>
      <c r="DR29" s="9" t="s">
        <v>28</v>
      </c>
    </row>
    <row r="30" spans="1:122" ht="12.75">
      <c r="A30" s="3" t="s">
        <v>66</v>
      </c>
      <c r="B30" s="9" t="s">
        <v>28</v>
      </c>
      <c r="C30" s="9" t="s">
        <v>28</v>
      </c>
      <c r="D30" s="9" t="s">
        <v>28</v>
      </c>
      <c r="E30" s="9" t="s">
        <v>28</v>
      </c>
      <c r="F30" s="9" t="s">
        <v>59</v>
      </c>
      <c r="G30" s="9" t="s">
        <v>28</v>
      </c>
      <c r="H30" s="9" t="s">
        <v>28</v>
      </c>
      <c r="I30" s="9" t="s">
        <v>28</v>
      </c>
      <c r="J30" s="9" t="s">
        <v>59</v>
      </c>
      <c r="K30" s="9" t="s">
        <v>28</v>
      </c>
      <c r="L30" s="9" t="s">
        <v>28</v>
      </c>
      <c r="M30" s="9" t="s">
        <v>28</v>
      </c>
      <c r="N30" s="9" t="s">
        <v>28</v>
      </c>
      <c r="O30" s="9" t="s">
        <v>28</v>
      </c>
      <c r="P30" s="9" t="s">
        <v>59</v>
      </c>
      <c r="Q30" s="9" t="s">
        <v>28</v>
      </c>
      <c r="R30" s="9" t="s">
        <v>28</v>
      </c>
      <c r="S30" s="9" t="s">
        <v>28</v>
      </c>
      <c r="T30" s="9" t="s">
        <v>28</v>
      </c>
      <c r="U30" s="9" t="s">
        <v>28</v>
      </c>
      <c r="V30" s="9" t="s">
        <v>59</v>
      </c>
      <c r="W30" s="9" t="s">
        <v>28</v>
      </c>
      <c r="X30" s="9" t="s">
        <v>28</v>
      </c>
      <c r="Y30" s="9" t="s">
        <v>28</v>
      </c>
      <c r="Z30" s="9" t="s">
        <v>59</v>
      </c>
      <c r="AA30" s="9" t="s">
        <v>59</v>
      </c>
      <c r="AB30" s="9" t="s">
        <v>59</v>
      </c>
      <c r="AC30" s="9" t="s">
        <v>59</v>
      </c>
      <c r="AD30" s="9" t="s">
        <v>59</v>
      </c>
      <c r="AE30" s="9" t="s">
        <v>59</v>
      </c>
      <c r="AF30" s="9" t="s">
        <v>59</v>
      </c>
      <c r="AG30" s="9" t="s">
        <v>59</v>
      </c>
      <c r="AH30" s="9" t="s">
        <v>59</v>
      </c>
      <c r="AI30" s="9" t="s">
        <v>59</v>
      </c>
      <c r="AJ30" s="9" t="s">
        <v>28</v>
      </c>
      <c r="AK30" s="9" t="s">
        <v>28</v>
      </c>
      <c r="AL30" s="9" t="s">
        <v>28</v>
      </c>
      <c r="AM30" s="9" t="s">
        <v>28</v>
      </c>
      <c r="AN30" s="9" t="s">
        <v>28</v>
      </c>
      <c r="AO30" s="9" t="s">
        <v>28</v>
      </c>
      <c r="AP30" s="9" t="s">
        <v>28</v>
      </c>
      <c r="AQ30" s="9" t="s">
        <v>28</v>
      </c>
      <c r="AR30" s="9" t="s">
        <v>28</v>
      </c>
      <c r="AS30" s="9" t="s">
        <v>28</v>
      </c>
      <c r="AT30" s="9" t="s">
        <v>28</v>
      </c>
      <c r="AU30" s="9" t="s">
        <v>28</v>
      </c>
      <c r="AV30" s="9" t="s">
        <v>28</v>
      </c>
      <c r="AW30" s="9" t="s">
        <v>28</v>
      </c>
      <c r="AX30" s="9" t="s">
        <v>28</v>
      </c>
      <c r="AY30" s="9" t="s">
        <v>59</v>
      </c>
      <c r="AZ30" s="9" t="s">
        <v>28</v>
      </c>
      <c r="BA30" s="9" t="s">
        <v>28</v>
      </c>
      <c r="BB30" s="9" t="s">
        <v>28</v>
      </c>
      <c r="BC30" s="9" t="s">
        <v>28</v>
      </c>
      <c r="BD30" s="9" t="s">
        <v>28</v>
      </c>
      <c r="BE30" s="9" t="s">
        <v>28</v>
      </c>
      <c r="BF30" s="9" t="s">
        <v>28</v>
      </c>
      <c r="BG30" s="9" t="s">
        <v>28</v>
      </c>
      <c r="BH30" s="9" t="s">
        <v>28</v>
      </c>
      <c r="BI30" s="9" t="s">
        <v>28</v>
      </c>
      <c r="BJ30" s="9" t="s">
        <v>28</v>
      </c>
      <c r="BK30" s="9" t="s">
        <v>28</v>
      </c>
      <c r="BL30" s="9" t="s">
        <v>59</v>
      </c>
      <c r="BM30" s="9" t="s">
        <v>28</v>
      </c>
      <c r="BN30" s="9" t="s">
        <v>28</v>
      </c>
      <c r="BO30" s="9" t="s">
        <v>28</v>
      </c>
      <c r="BP30" s="9" t="s">
        <v>28</v>
      </c>
      <c r="BQ30" s="9" t="s">
        <v>28</v>
      </c>
      <c r="BR30" s="9" t="s">
        <v>28</v>
      </c>
      <c r="BS30" s="9" t="s">
        <v>28</v>
      </c>
      <c r="BT30" s="9" t="s">
        <v>28</v>
      </c>
      <c r="BU30" s="9" t="s">
        <v>28</v>
      </c>
      <c r="BV30" s="9" t="s">
        <v>28</v>
      </c>
      <c r="BW30" s="9" t="s">
        <v>28</v>
      </c>
      <c r="BX30" s="9" t="s">
        <v>28</v>
      </c>
      <c r="BY30" s="9" t="s">
        <v>28</v>
      </c>
      <c r="BZ30" s="9" t="s">
        <v>28</v>
      </c>
      <c r="CA30" s="9" t="s">
        <v>28</v>
      </c>
      <c r="CB30" s="9" t="s">
        <v>28</v>
      </c>
      <c r="CC30" s="9" t="s">
        <v>28</v>
      </c>
      <c r="CD30" s="9" t="s">
        <v>28</v>
      </c>
      <c r="CE30" s="9" t="s">
        <v>28</v>
      </c>
      <c r="CF30" s="9" t="s">
        <v>28</v>
      </c>
      <c r="CG30" s="9" t="s">
        <v>28</v>
      </c>
      <c r="CH30" s="9" t="s">
        <v>28</v>
      </c>
      <c r="CI30" s="9" t="s">
        <v>28</v>
      </c>
      <c r="CJ30" s="9" t="s">
        <v>28</v>
      </c>
      <c r="CK30" s="9" t="s">
        <v>28</v>
      </c>
      <c r="CL30" s="9" t="s">
        <v>28</v>
      </c>
      <c r="CM30" s="9" t="s">
        <v>28</v>
      </c>
      <c r="CN30" s="9" t="s">
        <v>28</v>
      </c>
      <c r="CO30" s="9" t="s">
        <v>28</v>
      </c>
      <c r="CP30" s="9" t="s">
        <v>28</v>
      </c>
      <c r="CQ30" s="9" t="s">
        <v>28</v>
      </c>
      <c r="CR30" s="9" t="s">
        <v>28</v>
      </c>
      <c r="CS30" s="9" t="s">
        <v>28</v>
      </c>
      <c r="CT30" s="9" t="s">
        <v>28</v>
      </c>
      <c r="CU30" s="9" t="s">
        <v>28</v>
      </c>
      <c r="CV30" s="9" t="s">
        <v>28</v>
      </c>
      <c r="CW30" s="9" t="s">
        <v>28</v>
      </c>
      <c r="CX30" s="9" t="s">
        <v>28</v>
      </c>
      <c r="CY30" s="9" t="s">
        <v>28</v>
      </c>
      <c r="CZ30" s="9" t="s">
        <v>28</v>
      </c>
      <c r="DA30" s="9" t="s">
        <v>28</v>
      </c>
      <c r="DB30" s="9" t="s">
        <v>28</v>
      </c>
      <c r="DC30" s="9" t="s">
        <v>28</v>
      </c>
      <c r="DD30" s="9" t="s">
        <v>28</v>
      </c>
      <c r="DE30" s="9" t="s">
        <v>28</v>
      </c>
      <c r="DF30" s="9" t="s">
        <v>28</v>
      </c>
      <c r="DG30" s="9" t="s">
        <v>28</v>
      </c>
      <c r="DH30" s="9" t="s">
        <v>28</v>
      </c>
      <c r="DI30" s="9" t="s">
        <v>28</v>
      </c>
      <c r="DJ30" s="9" t="s">
        <v>28</v>
      </c>
      <c r="DK30" s="9" t="s">
        <v>28</v>
      </c>
      <c r="DL30" s="9" t="s">
        <v>28</v>
      </c>
      <c r="DM30" s="9" t="s">
        <v>28</v>
      </c>
      <c r="DN30" s="9" t="s">
        <v>28</v>
      </c>
      <c r="DO30" s="9" t="s">
        <v>28</v>
      </c>
      <c r="DP30" s="9" t="s">
        <v>28</v>
      </c>
      <c r="DQ30" s="9" t="s">
        <v>28</v>
      </c>
      <c r="DR30" s="9" t="s">
        <v>28</v>
      </c>
    </row>
    <row r="31" spans="1:122" ht="12.75">
      <c r="A31" s="3" t="s">
        <v>44</v>
      </c>
      <c r="B31" s="9" t="s">
        <v>59</v>
      </c>
      <c r="C31" s="9" t="s">
        <v>59</v>
      </c>
      <c r="D31" s="9" t="s">
        <v>59</v>
      </c>
      <c r="E31" s="9" t="s">
        <v>59</v>
      </c>
      <c r="F31" s="9" t="s">
        <v>59</v>
      </c>
      <c r="G31" s="9" t="s">
        <v>59</v>
      </c>
      <c r="H31" s="9" t="s">
        <v>59</v>
      </c>
      <c r="I31" s="9" t="s">
        <v>59</v>
      </c>
      <c r="J31" s="9" t="s">
        <v>59</v>
      </c>
      <c r="K31" s="9" t="s">
        <v>59</v>
      </c>
      <c r="L31" s="9" t="s">
        <v>59</v>
      </c>
      <c r="M31" s="9" t="s">
        <v>59</v>
      </c>
      <c r="N31" s="9" t="s">
        <v>59</v>
      </c>
      <c r="O31" s="9" t="s">
        <v>59</v>
      </c>
      <c r="P31" s="9" t="s">
        <v>59</v>
      </c>
      <c r="Q31" s="9" t="s">
        <v>59</v>
      </c>
      <c r="R31" s="9" t="s">
        <v>59</v>
      </c>
      <c r="S31" s="9" t="s">
        <v>59</v>
      </c>
      <c r="T31" s="9" t="s">
        <v>59</v>
      </c>
      <c r="U31" s="9" t="s">
        <v>59</v>
      </c>
      <c r="V31" s="9" t="s">
        <v>59</v>
      </c>
      <c r="W31" s="9" t="s">
        <v>59</v>
      </c>
      <c r="X31" s="9" t="s">
        <v>59</v>
      </c>
      <c r="Y31" s="9" t="s">
        <v>59</v>
      </c>
      <c r="Z31" s="9" t="s">
        <v>59</v>
      </c>
      <c r="AA31" s="9" t="s">
        <v>59</v>
      </c>
      <c r="AB31" s="9" t="s">
        <v>59</v>
      </c>
      <c r="AC31" s="9" t="s">
        <v>59</v>
      </c>
      <c r="AD31" s="9" t="s">
        <v>59</v>
      </c>
      <c r="AE31" s="9" t="s">
        <v>59</v>
      </c>
      <c r="AF31" s="9" t="s">
        <v>59</v>
      </c>
      <c r="AG31" s="9" t="s">
        <v>59</v>
      </c>
      <c r="AH31" s="9" t="s">
        <v>59</v>
      </c>
      <c r="AI31" s="9" t="s">
        <v>59</v>
      </c>
      <c r="AJ31" s="9" t="s">
        <v>59</v>
      </c>
      <c r="AK31" s="9" t="s">
        <v>59</v>
      </c>
      <c r="AL31" s="9" t="s">
        <v>59</v>
      </c>
      <c r="AM31" s="9" t="s">
        <v>59</v>
      </c>
      <c r="AN31" s="9" t="s">
        <v>59</v>
      </c>
      <c r="AO31" s="9" t="s">
        <v>59</v>
      </c>
      <c r="AP31" s="9" t="s">
        <v>59</v>
      </c>
      <c r="AQ31" s="9" t="s">
        <v>59</v>
      </c>
      <c r="AR31" s="9" t="s">
        <v>59</v>
      </c>
      <c r="AS31" s="9" t="s">
        <v>59</v>
      </c>
      <c r="AT31" s="9" t="s">
        <v>59</v>
      </c>
      <c r="AU31" s="9" t="s">
        <v>59</v>
      </c>
      <c r="AV31" s="9" t="s">
        <v>59</v>
      </c>
      <c r="AW31" s="9" t="s">
        <v>59</v>
      </c>
      <c r="AX31" s="9" t="s">
        <v>59</v>
      </c>
      <c r="AY31" s="9" t="s">
        <v>59</v>
      </c>
      <c r="AZ31" s="9" t="s">
        <v>59</v>
      </c>
      <c r="BA31" s="9" t="s">
        <v>59</v>
      </c>
      <c r="BB31" s="9" t="s">
        <v>59</v>
      </c>
      <c r="BC31" s="9" t="s">
        <v>59</v>
      </c>
      <c r="BD31" s="9" t="s">
        <v>59</v>
      </c>
      <c r="BE31" s="9" t="s">
        <v>59</v>
      </c>
      <c r="BF31" s="9" t="s">
        <v>59</v>
      </c>
      <c r="BG31" s="9" t="s">
        <v>59</v>
      </c>
      <c r="BH31" s="9" t="s">
        <v>59</v>
      </c>
      <c r="BI31" s="9" t="s">
        <v>59</v>
      </c>
      <c r="BJ31" s="9" t="s">
        <v>59</v>
      </c>
      <c r="BK31" s="9" t="s">
        <v>59</v>
      </c>
      <c r="BL31" s="9" t="s">
        <v>59</v>
      </c>
      <c r="BM31" s="9" t="s">
        <v>59</v>
      </c>
      <c r="BN31" s="9" t="s">
        <v>59</v>
      </c>
      <c r="BO31" s="9" t="s">
        <v>59</v>
      </c>
      <c r="BP31" s="9" t="s">
        <v>59</v>
      </c>
      <c r="BQ31" s="9" t="s">
        <v>59</v>
      </c>
      <c r="BR31" s="9" t="s">
        <v>59</v>
      </c>
      <c r="BS31" s="9" t="s">
        <v>59</v>
      </c>
      <c r="BT31" s="9" t="s">
        <v>59</v>
      </c>
      <c r="BU31" s="9" t="s">
        <v>59</v>
      </c>
      <c r="BV31" s="9" t="s">
        <v>59</v>
      </c>
      <c r="BW31" s="9" t="s">
        <v>59</v>
      </c>
      <c r="BX31" s="9" t="s">
        <v>59</v>
      </c>
      <c r="BY31" s="9" t="s">
        <v>59</v>
      </c>
      <c r="BZ31" s="9" t="s">
        <v>59</v>
      </c>
      <c r="CA31" s="9" t="s">
        <v>59</v>
      </c>
      <c r="CB31" s="9" t="s">
        <v>59</v>
      </c>
      <c r="CC31" s="9" t="s">
        <v>59</v>
      </c>
      <c r="CD31" s="9" t="s">
        <v>59</v>
      </c>
      <c r="CE31" s="9" t="s">
        <v>59</v>
      </c>
      <c r="CF31" s="9" t="s">
        <v>59</v>
      </c>
      <c r="CG31" s="9" t="s">
        <v>59</v>
      </c>
      <c r="CH31" s="9" t="s">
        <v>59</v>
      </c>
      <c r="CI31" s="9" t="s">
        <v>59</v>
      </c>
      <c r="CJ31" s="9" t="s">
        <v>59</v>
      </c>
      <c r="CK31" s="9" t="s">
        <v>59</v>
      </c>
      <c r="CL31" s="9" t="s">
        <v>59</v>
      </c>
      <c r="CM31" s="9" t="s">
        <v>59</v>
      </c>
      <c r="CN31" s="9" t="s">
        <v>59</v>
      </c>
      <c r="CO31" s="9" t="s">
        <v>59</v>
      </c>
      <c r="CP31" s="9" t="s">
        <v>59</v>
      </c>
      <c r="CQ31" s="9" t="s">
        <v>59</v>
      </c>
      <c r="CR31" s="9" t="s">
        <v>59</v>
      </c>
      <c r="CS31" s="9" t="s">
        <v>59</v>
      </c>
      <c r="CT31" s="9" t="s">
        <v>59</v>
      </c>
      <c r="CU31" s="9" t="s">
        <v>59</v>
      </c>
      <c r="CV31" s="9" t="s">
        <v>59</v>
      </c>
      <c r="CW31" s="9" t="s">
        <v>59</v>
      </c>
      <c r="CX31" s="9" t="s">
        <v>59</v>
      </c>
      <c r="CY31" s="9" t="s">
        <v>59</v>
      </c>
      <c r="CZ31" s="9" t="s">
        <v>59</v>
      </c>
      <c r="DA31" s="9" t="s">
        <v>59</v>
      </c>
      <c r="DB31" s="9" t="s">
        <v>59</v>
      </c>
      <c r="DC31" s="9" t="s">
        <v>59</v>
      </c>
      <c r="DD31" s="9" t="s">
        <v>59</v>
      </c>
      <c r="DE31" s="9" t="s">
        <v>59</v>
      </c>
      <c r="DF31" s="9" t="s">
        <v>59</v>
      </c>
      <c r="DG31" s="9" t="s">
        <v>59</v>
      </c>
      <c r="DH31" s="9" t="s">
        <v>59</v>
      </c>
      <c r="DI31" s="9" t="s">
        <v>59</v>
      </c>
      <c r="DJ31" s="9" t="s">
        <v>59</v>
      </c>
      <c r="DK31" s="9" t="s">
        <v>59</v>
      </c>
      <c r="DL31" s="9" t="s">
        <v>59</v>
      </c>
      <c r="DM31" s="9" t="s">
        <v>59</v>
      </c>
      <c r="DN31" s="9" t="s">
        <v>59</v>
      </c>
      <c r="DO31" s="9" t="s">
        <v>59</v>
      </c>
      <c r="DP31" s="9" t="s">
        <v>59</v>
      </c>
      <c r="DQ31" s="9" t="s">
        <v>59</v>
      </c>
      <c r="DR31" s="9" t="s">
        <v>59</v>
      </c>
    </row>
    <row r="32" spans="1:122" ht="12.75">
      <c r="A32" s="3" t="s">
        <v>45</v>
      </c>
      <c r="B32" s="9" t="s">
        <v>28</v>
      </c>
      <c r="C32" s="9" t="s">
        <v>59</v>
      </c>
      <c r="D32" s="9" t="s">
        <v>59</v>
      </c>
      <c r="E32" s="9" t="s">
        <v>28</v>
      </c>
      <c r="F32" s="9" t="s">
        <v>59</v>
      </c>
      <c r="G32" s="9" t="s">
        <v>28</v>
      </c>
      <c r="H32" s="9" t="s">
        <v>28</v>
      </c>
      <c r="I32" s="9" t="s">
        <v>28</v>
      </c>
      <c r="J32" s="9" t="s">
        <v>59</v>
      </c>
      <c r="K32" s="9" t="s">
        <v>59</v>
      </c>
      <c r="L32" s="9" t="s">
        <v>28</v>
      </c>
      <c r="M32" s="9" t="s">
        <v>28</v>
      </c>
      <c r="N32" s="9" t="s">
        <v>28</v>
      </c>
      <c r="O32" s="9" t="s">
        <v>28</v>
      </c>
      <c r="P32" s="9" t="s">
        <v>59</v>
      </c>
      <c r="Q32" s="9" t="s">
        <v>28</v>
      </c>
      <c r="R32" s="9" t="s">
        <v>28</v>
      </c>
      <c r="S32" s="9" t="s">
        <v>59</v>
      </c>
      <c r="T32" s="9" t="s">
        <v>28</v>
      </c>
      <c r="U32" s="9" t="s">
        <v>28</v>
      </c>
      <c r="V32" s="9" t="s">
        <v>59</v>
      </c>
      <c r="W32" s="9" t="s">
        <v>59</v>
      </c>
      <c r="X32" s="9" t="s">
        <v>28</v>
      </c>
      <c r="Y32" s="9" t="s">
        <v>28</v>
      </c>
      <c r="Z32" s="9" t="s">
        <v>59</v>
      </c>
      <c r="AA32" s="9" t="s">
        <v>59</v>
      </c>
      <c r="AB32" s="9" t="s">
        <v>59</v>
      </c>
      <c r="AC32" s="9" t="s">
        <v>59</v>
      </c>
      <c r="AD32" s="9" t="s">
        <v>59</v>
      </c>
      <c r="AE32" s="9" t="s">
        <v>59</v>
      </c>
      <c r="AF32" s="9" t="s">
        <v>59</v>
      </c>
      <c r="AG32" s="9" t="s">
        <v>59</v>
      </c>
      <c r="AH32" s="9" t="s">
        <v>59</v>
      </c>
      <c r="AI32" s="9" t="s">
        <v>59</v>
      </c>
      <c r="AJ32" s="9" t="s">
        <v>28</v>
      </c>
      <c r="AK32" s="9" t="s">
        <v>59</v>
      </c>
      <c r="AL32" s="9" t="s">
        <v>59</v>
      </c>
      <c r="AM32" s="9" t="s">
        <v>59</v>
      </c>
      <c r="AN32" s="9" t="s">
        <v>59</v>
      </c>
      <c r="AO32" s="9" t="s">
        <v>59</v>
      </c>
      <c r="AP32" s="9" t="s">
        <v>59</v>
      </c>
      <c r="AQ32" s="9" t="s">
        <v>59</v>
      </c>
      <c r="AR32" s="9" t="s">
        <v>59</v>
      </c>
      <c r="AS32" s="9" t="s">
        <v>28</v>
      </c>
      <c r="AT32" s="9" t="s">
        <v>28</v>
      </c>
      <c r="AU32" s="9" t="s">
        <v>28</v>
      </c>
      <c r="AV32" s="9" t="s">
        <v>28</v>
      </c>
      <c r="AW32" s="9" t="s">
        <v>28</v>
      </c>
      <c r="AX32" s="9" t="s">
        <v>59</v>
      </c>
      <c r="AY32" s="9" t="s">
        <v>59</v>
      </c>
      <c r="AZ32" s="9" t="s">
        <v>28</v>
      </c>
      <c r="BA32" s="9" t="s">
        <v>28</v>
      </c>
      <c r="BB32" s="9" t="s">
        <v>59</v>
      </c>
      <c r="BC32" s="9" t="s">
        <v>28</v>
      </c>
      <c r="BD32" s="9" t="s">
        <v>59</v>
      </c>
      <c r="BE32" s="9" t="s">
        <v>59</v>
      </c>
      <c r="BF32" s="9" t="s">
        <v>59</v>
      </c>
      <c r="BG32" s="9" t="s">
        <v>28</v>
      </c>
      <c r="BH32" s="9" t="s">
        <v>59</v>
      </c>
      <c r="BI32" s="9" t="s">
        <v>28</v>
      </c>
      <c r="BJ32" s="9" t="s">
        <v>59</v>
      </c>
      <c r="BK32" s="9" t="s">
        <v>59</v>
      </c>
      <c r="BL32" s="9" t="s">
        <v>59</v>
      </c>
      <c r="BM32" s="9" t="s">
        <v>28</v>
      </c>
      <c r="BN32" s="9" t="s">
        <v>28</v>
      </c>
      <c r="BO32" s="9" t="s">
        <v>28</v>
      </c>
      <c r="BP32" s="9" t="s">
        <v>59</v>
      </c>
      <c r="BQ32" s="9" t="s">
        <v>59</v>
      </c>
      <c r="BR32" s="9" t="s">
        <v>59</v>
      </c>
      <c r="BS32" s="9" t="s">
        <v>28</v>
      </c>
      <c r="BT32" s="9" t="s">
        <v>28</v>
      </c>
      <c r="BU32" s="9" t="s">
        <v>28</v>
      </c>
      <c r="BV32" s="9" t="s">
        <v>28</v>
      </c>
      <c r="BW32" s="9" t="s">
        <v>28</v>
      </c>
      <c r="BX32" s="9" t="s">
        <v>28</v>
      </c>
      <c r="BY32" s="9" t="s">
        <v>59</v>
      </c>
      <c r="BZ32" s="9" t="s">
        <v>28</v>
      </c>
      <c r="CA32" s="9" t="s">
        <v>59</v>
      </c>
      <c r="CB32" s="9" t="s">
        <v>28</v>
      </c>
      <c r="CC32" s="9" t="s">
        <v>28</v>
      </c>
      <c r="CD32" s="9" t="s">
        <v>28</v>
      </c>
      <c r="CE32" s="9" t="s">
        <v>28</v>
      </c>
      <c r="CF32" s="9" t="s">
        <v>59</v>
      </c>
      <c r="CG32" s="9" t="s">
        <v>59</v>
      </c>
      <c r="CH32" s="9" t="s">
        <v>59</v>
      </c>
      <c r="CI32" s="9" t="s">
        <v>59</v>
      </c>
      <c r="CJ32" s="9" t="s">
        <v>59</v>
      </c>
      <c r="CK32" s="9" t="s">
        <v>28</v>
      </c>
      <c r="CL32" s="9" t="s">
        <v>28</v>
      </c>
      <c r="CM32" s="9" t="s">
        <v>28</v>
      </c>
      <c r="CN32" s="9" t="s">
        <v>59</v>
      </c>
      <c r="CO32" s="9" t="s">
        <v>59</v>
      </c>
      <c r="CP32" s="9" t="s">
        <v>28</v>
      </c>
      <c r="CQ32" s="9" t="s">
        <v>28</v>
      </c>
      <c r="CR32" s="9" t="s">
        <v>28</v>
      </c>
      <c r="CS32" s="9" t="s">
        <v>59</v>
      </c>
      <c r="CT32" s="9" t="s">
        <v>59</v>
      </c>
      <c r="CU32" s="9" t="s">
        <v>28</v>
      </c>
      <c r="CV32" s="9" t="s">
        <v>59</v>
      </c>
      <c r="CW32" s="9" t="s">
        <v>59</v>
      </c>
      <c r="CX32" s="9" t="s">
        <v>59</v>
      </c>
      <c r="CY32" s="9" t="s">
        <v>59</v>
      </c>
      <c r="CZ32" s="9" t="s">
        <v>59</v>
      </c>
      <c r="DA32" s="9" t="s">
        <v>59</v>
      </c>
      <c r="DB32" s="9" t="s">
        <v>59</v>
      </c>
      <c r="DC32" s="9" t="s">
        <v>59</v>
      </c>
      <c r="DD32" s="9" t="s">
        <v>59</v>
      </c>
      <c r="DE32" s="9" t="s">
        <v>59</v>
      </c>
      <c r="DF32" s="9" t="s">
        <v>59</v>
      </c>
      <c r="DG32" s="9" t="s">
        <v>59</v>
      </c>
      <c r="DH32" s="9" t="s">
        <v>28</v>
      </c>
      <c r="DI32" s="9" t="s">
        <v>28</v>
      </c>
      <c r="DJ32" s="9" t="s">
        <v>59</v>
      </c>
      <c r="DK32" s="9" t="s">
        <v>28</v>
      </c>
      <c r="DL32" s="9" t="s">
        <v>28</v>
      </c>
      <c r="DM32" s="9" t="s">
        <v>59</v>
      </c>
      <c r="DN32" s="9" t="s">
        <v>59</v>
      </c>
      <c r="DO32" s="9" t="s">
        <v>59</v>
      </c>
      <c r="DP32" s="9" t="s">
        <v>59</v>
      </c>
      <c r="DQ32" s="9" t="s">
        <v>59</v>
      </c>
      <c r="DR32" s="9" t="s">
        <v>59</v>
      </c>
    </row>
    <row r="33" spans="1:122" ht="12.75">
      <c r="A33" s="3" t="s">
        <v>46</v>
      </c>
      <c r="B33" s="9" t="s">
        <v>28</v>
      </c>
      <c r="C33" s="9" t="s">
        <v>59</v>
      </c>
      <c r="D33" s="9" t="s">
        <v>59</v>
      </c>
      <c r="E33" s="9" t="s">
        <v>28</v>
      </c>
      <c r="F33" s="9" t="s">
        <v>59</v>
      </c>
      <c r="G33" s="9" t="s">
        <v>28</v>
      </c>
      <c r="H33" s="9" t="s">
        <v>28</v>
      </c>
      <c r="I33" s="9" t="s">
        <v>28</v>
      </c>
      <c r="J33" s="9" t="s">
        <v>59</v>
      </c>
      <c r="K33" s="9" t="s">
        <v>59</v>
      </c>
      <c r="L33" s="9" t="s">
        <v>28</v>
      </c>
      <c r="M33" s="9" t="s">
        <v>28</v>
      </c>
      <c r="N33" s="9" t="s">
        <v>28</v>
      </c>
      <c r="O33" s="9" t="s">
        <v>28</v>
      </c>
      <c r="P33" s="9" t="s">
        <v>59</v>
      </c>
      <c r="Q33" s="9" t="s">
        <v>28</v>
      </c>
      <c r="R33" s="9" t="s">
        <v>28</v>
      </c>
      <c r="S33" s="9" t="s">
        <v>59</v>
      </c>
      <c r="T33" s="9" t="s">
        <v>28</v>
      </c>
      <c r="U33" s="9" t="s">
        <v>28</v>
      </c>
      <c r="V33" s="9" t="s">
        <v>59</v>
      </c>
      <c r="W33" s="9" t="s">
        <v>59</v>
      </c>
      <c r="X33" s="9" t="s">
        <v>28</v>
      </c>
      <c r="Y33" s="9" t="s">
        <v>28</v>
      </c>
      <c r="Z33" s="9" t="s">
        <v>59</v>
      </c>
      <c r="AA33" s="9" t="s">
        <v>59</v>
      </c>
      <c r="AB33" s="9" t="s">
        <v>59</v>
      </c>
      <c r="AC33" s="9" t="s">
        <v>59</v>
      </c>
      <c r="AD33" s="9" t="s">
        <v>59</v>
      </c>
      <c r="AE33" s="9" t="s">
        <v>59</v>
      </c>
      <c r="AF33" s="9" t="s">
        <v>59</v>
      </c>
      <c r="AG33" s="9" t="s">
        <v>59</v>
      </c>
      <c r="AH33" s="9" t="s">
        <v>59</v>
      </c>
      <c r="AI33" s="9" t="s">
        <v>59</v>
      </c>
      <c r="AJ33" s="9" t="s">
        <v>28</v>
      </c>
      <c r="AK33" s="9" t="s">
        <v>59</v>
      </c>
      <c r="AL33" s="9" t="s">
        <v>59</v>
      </c>
      <c r="AM33" s="9" t="s">
        <v>59</v>
      </c>
      <c r="AN33" s="9" t="s">
        <v>59</v>
      </c>
      <c r="AO33" s="9" t="s">
        <v>59</v>
      </c>
      <c r="AP33" s="9" t="s">
        <v>59</v>
      </c>
      <c r="AQ33" s="9" t="s">
        <v>59</v>
      </c>
      <c r="AR33" s="9" t="s">
        <v>59</v>
      </c>
      <c r="AS33" s="9" t="s">
        <v>28</v>
      </c>
      <c r="AT33" s="9" t="s">
        <v>28</v>
      </c>
      <c r="AU33" s="9" t="s">
        <v>59</v>
      </c>
      <c r="AV33" s="9" t="s">
        <v>59</v>
      </c>
      <c r="AW33" s="9" t="s">
        <v>59</v>
      </c>
      <c r="AX33" s="9" t="s">
        <v>59</v>
      </c>
      <c r="AY33" s="9" t="s">
        <v>59</v>
      </c>
      <c r="AZ33" s="9" t="s">
        <v>28</v>
      </c>
      <c r="BA33" s="9" t="s">
        <v>28</v>
      </c>
      <c r="BB33" s="9" t="s">
        <v>59</v>
      </c>
      <c r="BC33" s="9" t="s">
        <v>28</v>
      </c>
      <c r="BD33" s="9" t="s">
        <v>59</v>
      </c>
      <c r="BE33" s="9" t="s">
        <v>59</v>
      </c>
      <c r="BF33" s="9" t="s">
        <v>59</v>
      </c>
      <c r="BG33" s="9" t="s">
        <v>28</v>
      </c>
      <c r="BH33" s="9" t="s">
        <v>59</v>
      </c>
      <c r="BI33" s="9" t="s">
        <v>59</v>
      </c>
      <c r="BJ33" s="9" t="s">
        <v>59</v>
      </c>
      <c r="BK33" s="9" t="s">
        <v>59</v>
      </c>
      <c r="BL33" s="9" t="s">
        <v>59</v>
      </c>
      <c r="BM33" s="9" t="s">
        <v>28</v>
      </c>
      <c r="BN33" s="9" t="s">
        <v>28</v>
      </c>
      <c r="BO33" s="9" t="s">
        <v>28</v>
      </c>
      <c r="BP33" s="9" t="s">
        <v>59</v>
      </c>
      <c r="BQ33" s="9" t="s">
        <v>59</v>
      </c>
      <c r="BR33" s="9" t="s">
        <v>59</v>
      </c>
      <c r="BS33" s="9" t="s">
        <v>28</v>
      </c>
      <c r="BT33" s="9" t="s">
        <v>59</v>
      </c>
      <c r="BU33" s="9" t="s">
        <v>28</v>
      </c>
      <c r="BV33" s="9" t="s">
        <v>28</v>
      </c>
      <c r="BW33" s="9" t="s">
        <v>28</v>
      </c>
      <c r="BX33" s="9" t="s">
        <v>28</v>
      </c>
      <c r="BY33" s="9" t="s">
        <v>59</v>
      </c>
      <c r="BZ33" s="9" t="s">
        <v>28</v>
      </c>
      <c r="CA33" s="9" t="s">
        <v>59</v>
      </c>
      <c r="CB33" s="9" t="s">
        <v>28</v>
      </c>
      <c r="CC33" s="9" t="s">
        <v>28</v>
      </c>
      <c r="CD33" s="9" t="s">
        <v>28</v>
      </c>
      <c r="CE33" s="9" t="s">
        <v>28</v>
      </c>
      <c r="CF33" s="9" t="s">
        <v>59</v>
      </c>
      <c r="CG33" s="9" t="s">
        <v>59</v>
      </c>
      <c r="CH33" s="9" t="s">
        <v>59</v>
      </c>
      <c r="CI33" s="9" t="s">
        <v>59</v>
      </c>
      <c r="CJ33" s="9" t="s">
        <v>59</v>
      </c>
      <c r="CK33" s="9" t="s">
        <v>28</v>
      </c>
      <c r="CL33" s="9" t="s">
        <v>59</v>
      </c>
      <c r="CM33" s="9" t="s">
        <v>59</v>
      </c>
      <c r="CN33" s="9" t="s">
        <v>28</v>
      </c>
      <c r="CO33" s="9" t="s">
        <v>59</v>
      </c>
      <c r="CP33" s="9" t="s">
        <v>59</v>
      </c>
      <c r="CQ33" s="9" t="s">
        <v>28</v>
      </c>
      <c r="CR33" s="9" t="s">
        <v>28</v>
      </c>
      <c r="CS33" s="9" t="s">
        <v>59</v>
      </c>
      <c r="CT33" s="9" t="s">
        <v>28</v>
      </c>
      <c r="CU33" s="9" t="s">
        <v>28</v>
      </c>
      <c r="CV33" s="9" t="s">
        <v>59</v>
      </c>
      <c r="CW33" s="9" t="s">
        <v>59</v>
      </c>
      <c r="CX33" s="9" t="s">
        <v>59</v>
      </c>
      <c r="CY33" s="9" t="s">
        <v>59</v>
      </c>
      <c r="CZ33" s="9" t="s">
        <v>59</v>
      </c>
      <c r="DA33" s="9" t="s">
        <v>59</v>
      </c>
      <c r="DB33" s="9" t="s">
        <v>59</v>
      </c>
      <c r="DC33" s="9" t="s">
        <v>59</v>
      </c>
      <c r="DD33" s="9" t="s">
        <v>59</v>
      </c>
      <c r="DE33" s="9" t="s">
        <v>59</v>
      </c>
      <c r="DF33" s="9" t="s">
        <v>59</v>
      </c>
      <c r="DG33" s="9" t="s">
        <v>28</v>
      </c>
      <c r="DH33" s="9" t="s">
        <v>28</v>
      </c>
      <c r="DI33" s="9" t="s">
        <v>59</v>
      </c>
      <c r="DJ33" s="9" t="s">
        <v>59</v>
      </c>
      <c r="DK33" s="9" t="s">
        <v>59</v>
      </c>
      <c r="DL33" s="9" t="s">
        <v>28</v>
      </c>
      <c r="DM33" s="9" t="s">
        <v>59</v>
      </c>
      <c r="DN33" s="9" t="s">
        <v>59</v>
      </c>
      <c r="DO33" s="9" t="s">
        <v>59</v>
      </c>
      <c r="DP33" s="9" t="s">
        <v>59</v>
      </c>
      <c r="DQ33" s="9" t="s">
        <v>59</v>
      </c>
      <c r="DR33" s="9" t="s">
        <v>59</v>
      </c>
    </row>
    <row r="34" spans="1:122" ht="12.75">
      <c r="A34" s="3" t="s">
        <v>47</v>
      </c>
      <c r="B34" s="9" t="s">
        <v>28</v>
      </c>
      <c r="C34" s="9" t="s">
        <v>59</v>
      </c>
      <c r="D34" s="9" t="s">
        <v>59</v>
      </c>
      <c r="E34" s="9" t="s">
        <v>28</v>
      </c>
      <c r="F34" s="9" t="s">
        <v>28</v>
      </c>
      <c r="G34" s="9" t="s">
        <v>28</v>
      </c>
      <c r="H34" s="9" t="s">
        <v>28</v>
      </c>
      <c r="I34" s="9" t="s">
        <v>28</v>
      </c>
      <c r="J34" s="9" t="s">
        <v>28</v>
      </c>
      <c r="K34" s="9" t="s">
        <v>59</v>
      </c>
      <c r="L34" s="9" t="s">
        <v>28</v>
      </c>
      <c r="M34" s="9" t="s">
        <v>28</v>
      </c>
      <c r="N34" s="9" t="s">
        <v>28</v>
      </c>
      <c r="O34" s="9" t="s">
        <v>28</v>
      </c>
      <c r="P34" s="9" t="s">
        <v>59</v>
      </c>
      <c r="Q34" s="9" t="s">
        <v>28</v>
      </c>
      <c r="R34" s="9" t="s">
        <v>28</v>
      </c>
      <c r="S34" s="9" t="s">
        <v>59</v>
      </c>
      <c r="T34" s="9" t="s">
        <v>28</v>
      </c>
      <c r="U34" s="9" t="s">
        <v>28</v>
      </c>
      <c r="V34" s="9" t="s">
        <v>28</v>
      </c>
      <c r="W34" s="9" t="s">
        <v>59</v>
      </c>
      <c r="X34" s="9" t="s">
        <v>28</v>
      </c>
      <c r="Y34" s="9" t="s">
        <v>28</v>
      </c>
      <c r="Z34" s="9" t="s">
        <v>59</v>
      </c>
      <c r="AA34" s="9" t="s">
        <v>59</v>
      </c>
      <c r="AB34" s="9" t="s">
        <v>59</v>
      </c>
      <c r="AC34" s="9" t="s">
        <v>59</v>
      </c>
      <c r="AD34" s="9" t="s">
        <v>59</v>
      </c>
      <c r="AE34" s="9" t="s">
        <v>59</v>
      </c>
      <c r="AF34" s="9" t="s">
        <v>59</v>
      </c>
      <c r="AG34" s="9" t="s">
        <v>59</v>
      </c>
      <c r="AH34" s="9" t="s">
        <v>59</v>
      </c>
      <c r="AI34" s="9" t="s">
        <v>59</v>
      </c>
      <c r="AJ34" s="9" t="s">
        <v>28</v>
      </c>
      <c r="AK34" s="9" t="s">
        <v>59</v>
      </c>
      <c r="AL34" s="9" t="s">
        <v>59</v>
      </c>
      <c r="AM34" s="9" t="s">
        <v>59</v>
      </c>
      <c r="AN34" s="9" t="s">
        <v>59</v>
      </c>
      <c r="AO34" s="9" t="s">
        <v>59</v>
      </c>
      <c r="AP34" s="9" t="s">
        <v>59</v>
      </c>
      <c r="AQ34" s="9" t="s">
        <v>59</v>
      </c>
      <c r="AR34" s="9" t="s">
        <v>59</v>
      </c>
      <c r="AS34" s="9" t="s">
        <v>28</v>
      </c>
      <c r="AT34" s="9" t="s">
        <v>28</v>
      </c>
      <c r="AU34" s="9" t="s">
        <v>28</v>
      </c>
      <c r="AV34" s="9" t="s">
        <v>28</v>
      </c>
      <c r="AW34" s="9" t="s">
        <v>28</v>
      </c>
      <c r="AX34" s="9" t="s">
        <v>59</v>
      </c>
      <c r="AY34" s="9" t="s">
        <v>59</v>
      </c>
      <c r="AZ34" s="9" t="s">
        <v>28</v>
      </c>
      <c r="BA34" s="9" t="s">
        <v>28</v>
      </c>
      <c r="BB34" s="9" t="s">
        <v>59</v>
      </c>
      <c r="BC34" s="9" t="s">
        <v>28</v>
      </c>
      <c r="BD34" s="9" t="s">
        <v>28</v>
      </c>
      <c r="BE34" s="9" t="s">
        <v>59</v>
      </c>
      <c r="BF34" s="9" t="s">
        <v>28</v>
      </c>
      <c r="BG34" s="9" t="s">
        <v>28</v>
      </c>
      <c r="BH34" s="9" t="s">
        <v>59</v>
      </c>
      <c r="BI34" s="9" t="s">
        <v>28</v>
      </c>
      <c r="BJ34" s="9" t="s">
        <v>28</v>
      </c>
      <c r="BK34" s="9" t="s">
        <v>59</v>
      </c>
      <c r="BL34" s="9" t="s">
        <v>59</v>
      </c>
      <c r="BM34" s="9" t="s">
        <v>28</v>
      </c>
      <c r="BN34" s="9" t="s">
        <v>28</v>
      </c>
      <c r="BO34" s="9" t="s">
        <v>28</v>
      </c>
      <c r="BP34" s="9" t="s">
        <v>59</v>
      </c>
      <c r="BQ34" s="9" t="s">
        <v>59</v>
      </c>
      <c r="BR34" s="9" t="s">
        <v>28</v>
      </c>
      <c r="BS34" s="9" t="s">
        <v>28</v>
      </c>
      <c r="BT34" s="9" t="s">
        <v>28</v>
      </c>
      <c r="BU34" s="9" t="s">
        <v>28</v>
      </c>
      <c r="BV34" s="9" t="s">
        <v>28</v>
      </c>
      <c r="BW34" s="9" t="s">
        <v>28</v>
      </c>
      <c r="BX34" s="9" t="s">
        <v>28</v>
      </c>
      <c r="BY34" s="9" t="s">
        <v>59</v>
      </c>
      <c r="BZ34" s="9" t="s">
        <v>28</v>
      </c>
      <c r="CA34" s="9" t="s">
        <v>59</v>
      </c>
      <c r="CB34" s="9" t="s">
        <v>28</v>
      </c>
      <c r="CC34" s="9" t="s">
        <v>28</v>
      </c>
      <c r="CD34" s="9" t="s">
        <v>28</v>
      </c>
      <c r="CE34" s="9" t="s">
        <v>28</v>
      </c>
      <c r="CF34" s="9" t="s">
        <v>28</v>
      </c>
      <c r="CG34" s="9" t="s">
        <v>59</v>
      </c>
      <c r="CH34" s="9" t="s">
        <v>28</v>
      </c>
      <c r="CI34" s="9" t="s">
        <v>28</v>
      </c>
      <c r="CJ34" s="9" t="s">
        <v>28</v>
      </c>
      <c r="CK34" s="9" t="s">
        <v>28</v>
      </c>
      <c r="CL34" s="9" t="s">
        <v>28</v>
      </c>
      <c r="CM34" s="9" t="s">
        <v>28</v>
      </c>
      <c r="CN34" s="9" t="s">
        <v>59</v>
      </c>
      <c r="CO34" s="9" t="s">
        <v>28</v>
      </c>
      <c r="CP34" s="9" t="s">
        <v>28</v>
      </c>
      <c r="CQ34" s="9" t="s">
        <v>28</v>
      </c>
      <c r="CR34" s="9" t="s">
        <v>28</v>
      </c>
      <c r="CS34" s="9" t="s">
        <v>59</v>
      </c>
      <c r="CT34" s="9" t="s">
        <v>28</v>
      </c>
      <c r="CU34" s="9" t="s">
        <v>28</v>
      </c>
      <c r="CV34" s="9" t="s">
        <v>28</v>
      </c>
      <c r="CW34" s="9" t="s">
        <v>59</v>
      </c>
      <c r="CX34" s="9" t="s">
        <v>59</v>
      </c>
      <c r="CY34" s="9" t="s">
        <v>59</v>
      </c>
      <c r="CZ34" s="9" t="s">
        <v>59</v>
      </c>
      <c r="DA34" s="9" t="s">
        <v>59</v>
      </c>
      <c r="DB34" s="9" t="s">
        <v>59</v>
      </c>
      <c r="DC34" s="9" t="s">
        <v>59</v>
      </c>
      <c r="DD34" s="9" t="s">
        <v>59</v>
      </c>
      <c r="DE34" s="9" t="s">
        <v>59</v>
      </c>
      <c r="DF34" s="9" t="s">
        <v>59</v>
      </c>
      <c r="DG34" s="9" t="s">
        <v>28</v>
      </c>
      <c r="DH34" s="9" t="s">
        <v>28</v>
      </c>
      <c r="DI34" s="9" t="s">
        <v>28</v>
      </c>
      <c r="DJ34" s="9" t="s">
        <v>59</v>
      </c>
      <c r="DK34" s="9" t="s">
        <v>28</v>
      </c>
      <c r="DL34" s="9" t="s">
        <v>28</v>
      </c>
      <c r="DM34" s="9" t="s">
        <v>59</v>
      </c>
      <c r="DN34" s="9" t="s">
        <v>28</v>
      </c>
      <c r="DO34" s="9" t="s">
        <v>59</v>
      </c>
      <c r="DP34" s="9" t="s">
        <v>59</v>
      </c>
      <c r="DQ34" s="9" t="s">
        <v>59</v>
      </c>
      <c r="DR34" s="9" t="s">
        <v>59</v>
      </c>
    </row>
    <row r="37" spans="1:35" ht="12.75">
      <c r="A37" s="5" t="s">
        <v>97</v>
      </c>
      <c r="AA37" s="10"/>
      <c r="AB37" s="10"/>
      <c r="AC37" s="10"/>
      <c r="AD37" s="10"/>
      <c r="AE37" s="10"/>
      <c r="AF37" s="10"/>
      <c r="AG37" s="10"/>
      <c r="AH37" s="10"/>
      <c r="AI37" s="10"/>
    </row>
  </sheetData>
  <sheetProtection/>
  <mergeCells count="2">
    <mergeCell ref="A1:DR1"/>
    <mergeCell ref="A2:M2"/>
  </mergeCells>
  <hyperlinks>
    <hyperlink ref="AA5" r:id="rId1" display="Australian Census and Migrants Integrated Dataset 2011 Datacube - Australia"/>
    <hyperlink ref="AC5" r:id="rId2" display="Australian Census and Migrants Integrated Dataset 2011 Datacube - New South Wales"/>
    <hyperlink ref="AD5" r:id="rId3" display="Australian Census and Migrants Integrated Dataset 2011 Datacube - Northern Territory"/>
    <hyperlink ref="AE5" r:id="rId4" display="Australian Census and Migrants Integrated Dataset 2011 Datacube - Queensland"/>
    <hyperlink ref="AB5" r:id="rId5" display="Australian Census and Migrants Integrated Dataset 2011 Datacube - Australian Capital Territory"/>
    <hyperlink ref="AF5" r:id="rId6" display="Australian Census and Migrants Integrated Dataset 2011 Datacube - South Australia"/>
    <hyperlink ref="AG5" r:id="rId7" display="Australian Census and Migrants Integrated Dataset 2011 Datacube - Tasmania"/>
    <hyperlink ref="AH5" r:id="rId8" display="Australian Census and Migrants Integrated Dataset 2011 Datacube - Victoria"/>
    <hyperlink ref="AI5" r:id="rId9" display="Australian Census and Migrants Integrated Dataset 2011 Datacube - Western Australia"/>
    <hyperlink ref="AL5" r:id="rId10" display="Cultural and Linguistic Characteristics of People using Mental Health Services and Prescription Medications, 2011: Table 1"/>
    <hyperlink ref="AM5" r:id="rId11" display="Cultural and Linguistic Characteristics of People using Mental Health Services and Prescription Medications, 2011: Table 2"/>
    <hyperlink ref="AN5" r:id="rId12" display="Cultural and Linguistic Characteristics of People using Mental Health Services and Prescription Medications, 2011: Table 3"/>
    <hyperlink ref="AO5" r:id="rId13" display="Cultural and Linguistic Characteristics of People using Mental Health Services and Prescription Medications, 2011: Table 4"/>
    <hyperlink ref="AP5" r:id="rId14" display="Cultural and Linguistic Characteristics of People using Mental Health Services and Prescription Medications, 2011: Table 5"/>
    <hyperlink ref="AQ5" r:id="rId15" display="Cultural and Linguistic Characteristics of People using Mental Health Services and Prescription Medications, 2011: Table 6"/>
    <hyperlink ref="AR5" r:id="rId16" display="Cultural and Linguistic Characteristics of People using Mental Health Services and Prescription Medications, 2011: Table 7"/>
    <hyperlink ref="A37" r:id="rId17" display="© Commonwealth of Australia 2011"/>
  </hyperlinks>
  <printOptions/>
  <pageMargins left="0.7874015748031497" right="0.7874015748031497" top="1.0236220472440944" bottom="1.0236220472440944" header="0.7874015748031497" footer="0.7874015748031497"/>
  <pageSetup fitToWidth="0" fitToHeight="1" horizontalDpi="300" verticalDpi="300" orientation="landscape" pageOrder="overThenDown" paperSize="9" scale="52" r:id="rId19"/>
  <headerFooter alignWithMargins="0">
    <oddHeader>&amp;C&amp;A</oddHeader>
    <oddFooter>&amp;CPage &amp;P</oddFooter>
  </headerFooter>
  <drawing r:id="rId1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pane xSplit="1" ySplit="5" topLeftCell="B6" activePane="bottomRight" state="frozen"/>
      <selection pane="topLeft" activeCell="A2" sqref="A2:C3"/>
      <selection pane="topRight" activeCell="A2" sqref="A2:C3"/>
      <selection pane="bottomLeft" activeCell="A2" sqref="A2:C3"/>
      <selection pane="bottomRight" activeCell="A2" sqref="A2:C2"/>
    </sheetView>
  </sheetViews>
  <sheetFormatPr defaultColWidth="11.57421875" defaultRowHeight="12.75"/>
  <cols>
    <col min="1" max="1" width="38.8515625" style="0" customWidth="1"/>
    <col min="2" max="9" width="11.57421875" style="8" customWidth="1"/>
  </cols>
  <sheetData>
    <row r="1" spans="1:10" ht="67.5" customHeight="1">
      <c r="A1" s="28" t="s">
        <v>94</v>
      </c>
      <c r="B1" s="28"/>
      <c r="C1" s="28"/>
      <c r="D1" s="28"/>
      <c r="E1" s="28"/>
      <c r="F1" s="28"/>
      <c r="G1" s="28"/>
      <c r="H1" s="28"/>
      <c r="I1" s="28"/>
      <c r="J1" s="28"/>
    </row>
    <row r="2" spans="1:3" ht="22.5" customHeight="1">
      <c r="A2" s="30" t="s">
        <v>95</v>
      </c>
      <c r="B2" s="30"/>
      <c r="C2" s="30"/>
    </row>
    <row r="3" spans="1:8" ht="12.75">
      <c r="A3" s="33" t="s">
        <v>105</v>
      </c>
      <c r="B3" s="33"/>
      <c r="C3" s="33"/>
      <c r="D3" s="33"/>
      <c r="E3" s="33"/>
      <c r="F3" s="33"/>
      <c r="G3" s="33"/>
      <c r="H3" s="33"/>
    </row>
    <row r="4" spans="1:10" ht="24" customHeight="1">
      <c r="A4" s="4" t="s">
        <v>49</v>
      </c>
      <c r="J4" s="8"/>
    </row>
    <row r="5" spans="1:10" ht="43.5" customHeight="1">
      <c r="A5" s="6"/>
      <c r="B5" s="11" t="str">
        <f>HYPERLINK("http://www.abs.gov.au/ausstats/subscriber.nsf/LookupAttach/3415.0Data+Cubes-26.07.1290/$File/34150DS0067_2010-11_Crime_Victimisation_migrants.xls","Crime Victimisation 2010-11")</f>
        <v>Crime Victimisation 2010-11</v>
      </c>
      <c r="C5" s="11" t="str">
        <f>HYPERLINK("http://www.abs.gov.au/ausstats/subscriber.nsf/LookupAttach/3415.0Data+Cubes-29.11.1190/$File/34150DS0057_2009-10_Crime_Victimisation_migrants.xls","Crime Victimisation 2009-10")</f>
        <v>Crime Victimisation 2009-10</v>
      </c>
      <c r="D5" s="11" t="str">
        <f>HYPERLINK("http://www.abs.gov.au/ausstats/subscriber.nsf/LookupAttach/3415.0Data+Cubes-29.11.11100/$File/34150DS0064_2008-09_Crime_Victimisation_migrants.xls","Crime Victimisation 2008-09")</f>
        <v>Crime Victimisation 2008-09</v>
      </c>
      <c r="E5" s="11" t="str">
        <f>HYPERLINK("http://www.abs.gov.au/ausstats/subscriber.nsf/LookupAttach/3415.0Data+Cubes-29.06.1117/$File/34150DS0003_2005_CSS_Migrants.xls","Crime and Safety 2005")</f>
        <v>Crime and Safety 2005</v>
      </c>
      <c r="F5" s="11" t="str">
        <f>HYPERLINK("http://www.abs.gov.au/ausstats/subscriber.nsf/LookupAttach/3415.0Data+Cubes-19.08.15185/$File/41590do012.xls","General Social Survey 2014 Table 12")</f>
        <v>General Social Survey 2014 Table 12</v>
      </c>
      <c r="G5" s="11" t="str">
        <f>HYPERLINK("http://www.abs.gov.au/ausstats/subscriber.nsf/LookupAttach/3415.0Data+Cubes-29.11.11190/$File/34150DS0062_2010_GSS_migrants.xls","General Social Survey 2010")</f>
        <v>General Social Survey 2010</v>
      </c>
      <c r="H5" s="11" t="str">
        <f>HYPERLINK("http://www.abs.gov.au/ausstats/subscriber.nsf/LookupAttach/3415.0Data+Cubes-29.06.1132/$File/34150DS0007_2006_GSS_Migrants.xls","General Social Survey 2006")</f>
        <v>General Social Survey 2006</v>
      </c>
      <c r="I5" s="11" t="str">
        <f>HYPERLINK("http://www.abs.gov.au/ausstats/subscriber.nsf/LookupAttach/3415.0Data+Cubes-29.06.1133/$File/34150DS0008_2002_GSS_Migrants.xls","General Social Survey 2002")</f>
        <v>General Social Survey 2002</v>
      </c>
      <c r="J5" s="11" t="str">
        <f>HYPERLINK("http://www.abs.gov.au/ausstats/subscriber.nsf/LookupAttach/3415.0Data+Cubes-29.06.1148/$File/34150DS0015_2005_PSS_Migrants.xls","Personal Safety 2005")</f>
        <v>Personal Safety 2005</v>
      </c>
    </row>
    <row r="6" spans="1:10" ht="12.75">
      <c r="A6" s="3" t="s">
        <v>27</v>
      </c>
      <c r="B6" s="9" t="s">
        <v>59</v>
      </c>
      <c r="C6" s="9" t="s">
        <v>59</v>
      </c>
      <c r="D6" s="9" t="s">
        <v>59</v>
      </c>
      <c r="E6" s="9" t="s">
        <v>59</v>
      </c>
      <c r="F6" s="9" t="s">
        <v>59</v>
      </c>
      <c r="G6" s="9" t="s">
        <v>59</v>
      </c>
      <c r="H6" s="9" t="s">
        <v>59</v>
      </c>
      <c r="I6" s="9" t="s">
        <v>59</v>
      </c>
      <c r="J6" s="9" t="s">
        <v>59</v>
      </c>
    </row>
    <row r="7" spans="1:10" ht="12.75">
      <c r="A7" s="3" t="s">
        <v>29</v>
      </c>
      <c r="B7" s="9" t="s">
        <v>28</v>
      </c>
      <c r="C7" s="9" t="s">
        <v>28</v>
      </c>
      <c r="D7" s="9" t="s">
        <v>28</v>
      </c>
      <c r="E7" s="9" t="s">
        <v>28</v>
      </c>
      <c r="F7" s="9" t="s">
        <v>28</v>
      </c>
      <c r="G7" s="9" t="s">
        <v>28</v>
      </c>
      <c r="H7" s="9" t="s">
        <v>28</v>
      </c>
      <c r="I7" s="9" t="s">
        <v>28</v>
      </c>
      <c r="J7" s="9" t="s">
        <v>28</v>
      </c>
    </row>
    <row r="8" spans="1:10" ht="12.75">
      <c r="A8" s="3" t="s">
        <v>30</v>
      </c>
      <c r="B8" s="9" t="s">
        <v>28</v>
      </c>
      <c r="C8" s="9" t="s">
        <v>28</v>
      </c>
      <c r="D8" s="9" t="s">
        <v>28</v>
      </c>
      <c r="E8" s="9" t="s">
        <v>28</v>
      </c>
      <c r="F8" s="9" t="s">
        <v>28</v>
      </c>
      <c r="G8" s="9" t="s">
        <v>28</v>
      </c>
      <c r="H8" s="9" t="s">
        <v>28</v>
      </c>
      <c r="I8" s="9" t="s">
        <v>28</v>
      </c>
      <c r="J8" s="9" t="s">
        <v>28</v>
      </c>
    </row>
    <row r="9" spans="1:10" ht="12.75">
      <c r="A9" s="3" t="s">
        <v>31</v>
      </c>
      <c r="B9" s="9" t="s">
        <v>28</v>
      </c>
      <c r="C9" s="9" t="s">
        <v>28</v>
      </c>
      <c r="D9" s="9" t="s">
        <v>28</v>
      </c>
      <c r="E9" s="9" t="s">
        <v>28</v>
      </c>
      <c r="F9" s="9" t="s">
        <v>28</v>
      </c>
      <c r="G9" s="9" t="s">
        <v>28</v>
      </c>
      <c r="H9" s="9" t="s">
        <v>28</v>
      </c>
      <c r="I9" s="9" t="s">
        <v>28</v>
      </c>
      <c r="J9" s="9" t="s">
        <v>28</v>
      </c>
    </row>
    <row r="10" spans="1:10" ht="12.75">
      <c r="A10" s="3" t="s">
        <v>61</v>
      </c>
      <c r="B10" s="9" t="s">
        <v>28</v>
      </c>
      <c r="C10" s="9" t="s">
        <v>28</v>
      </c>
      <c r="D10" s="9" t="s">
        <v>28</v>
      </c>
      <c r="E10" s="9" t="s">
        <v>28</v>
      </c>
      <c r="F10" s="9" t="s">
        <v>28</v>
      </c>
      <c r="G10" s="9" t="s">
        <v>28</v>
      </c>
      <c r="H10" s="9" t="s">
        <v>28</v>
      </c>
      <c r="I10" s="9" t="s">
        <v>28</v>
      </c>
      <c r="J10" s="9" t="s">
        <v>28</v>
      </c>
    </row>
    <row r="11" spans="1:10" ht="12.75">
      <c r="A11" s="3" t="s">
        <v>62</v>
      </c>
      <c r="B11" s="9" t="s">
        <v>28</v>
      </c>
      <c r="C11" s="9" t="s">
        <v>28</v>
      </c>
      <c r="D11" s="9" t="s">
        <v>28</v>
      </c>
      <c r="E11" s="9" t="s">
        <v>28</v>
      </c>
      <c r="F11" s="9" t="s">
        <v>28</v>
      </c>
      <c r="G11" s="9" t="s">
        <v>28</v>
      </c>
      <c r="H11" s="9" t="s">
        <v>28</v>
      </c>
      <c r="I11" s="9" t="s">
        <v>28</v>
      </c>
      <c r="J11" s="9" t="s">
        <v>28</v>
      </c>
    </row>
    <row r="12" spans="1:10" ht="12.75">
      <c r="A12" s="3" t="s">
        <v>63</v>
      </c>
      <c r="B12" s="9" t="s">
        <v>28</v>
      </c>
      <c r="C12" s="9" t="s">
        <v>28</v>
      </c>
      <c r="D12" s="9" t="s">
        <v>28</v>
      </c>
      <c r="E12" s="9" t="s">
        <v>28</v>
      </c>
      <c r="F12" s="9" t="s">
        <v>28</v>
      </c>
      <c r="G12" s="9" t="s">
        <v>28</v>
      </c>
      <c r="H12" s="9" t="s">
        <v>28</v>
      </c>
      <c r="I12" s="9" t="s">
        <v>28</v>
      </c>
      <c r="J12" s="9" t="s">
        <v>28</v>
      </c>
    </row>
    <row r="13" spans="1:10" ht="12.75">
      <c r="A13" s="3" t="s">
        <v>32</v>
      </c>
      <c r="B13" s="9" t="s">
        <v>28</v>
      </c>
      <c r="C13" s="9" t="s">
        <v>28</v>
      </c>
      <c r="D13" s="9" t="s">
        <v>28</v>
      </c>
      <c r="E13" s="9" t="s">
        <v>28</v>
      </c>
      <c r="F13" s="9" t="s">
        <v>28</v>
      </c>
      <c r="G13" s="9" t="s">
        <v>28</v>
      </c>
      <c r="H13" s="9" t="s">
        <v>28</v>
      </c>
      <c r="I13" s="9" t="s">
        <v>28</v>
      </c>
      <c r="J13" s="9" t="s">
        <v>28</v>
      </c>
    </row>
    <row r="14" spans="1:10" ht="12.75">
      <c r="A14" s="3" t="s">
        <v>76</v>
      </c>
      <c r="B14" s="9" t="s">
        <v>28</v>
      </c>
      <c r="C14" s="9" t="s">
        <v>28</v>
      </c>
      <c r="D14" s="9" t="s">
        <v>28</v>
      </c>
      <c r="E14" s="9" t="s">
        <v>28</v>
      </c>
      <c r="F14" s="9" t="s">
        <v>59</v>
      </c>
      <c r="G14" s="9" t="s">
        <v>59</v>
      </c>
      <c r="H14" s="9" t="s">
        <v>59</v>
      </c>
      <c r="I14" s="9" t="s">
        <v>28</v>
      </c>
      <c r="J14" s="9" t="s">
        <v>28</v>
      </c>
    </row>
    <row r="15" spans="1:10" ht="12.75">
      <c r="A15" s="3" t="s">
        <v>33</v>
      </c>
      <c r="B15" s="9" t="s">
        <v>28</v>
      </c>
      <c r="C15" s="9" t="s">
        <v>28</v>
      </c>
      <c r="D15" s="9" t="s">
        <v>28</v>
      </c>
      <c r="E15" s="9" t="s">
        <v>28</v>
      </c>
      <c r="F15" s="9" t="s">
        <v>28</v>
      </c>
      <c r="G15" s="9" t="s">
        <v>28</v>
      </c>
      <c r="H15" s="9" t="s">
        <v>28</v>
      </c>
      <c r="I15" s="9" t="s">
        <v>28</v>
      </c>
      <c r="J15" s="9" t="s">
        <v>28</v>
      </c>
    </row>
    <row r="16" spans="1:10" ht="12.75">
      <c r="A16" s="3" t="s">
        <v>34</v>
      </c>
      <c r="B16" s="9" t="s">
        <v>59</v>
      </c>
      <c r="C16" s="9" t="s">
        <v>59</v>
      </c>
      <c r="D16" s="9" t="s">
        <v>59</v>
      </c>
      <c r="E16" s="9" t="s">
        <v>59</v>
      </c>
      <c r="F16" s="9" t="s">
        <v>59</v>
      </c>
      <c r="G16" s="9" t="s">
        <v>59</v>
      </c>
      <c r="H16" s="9" t="s">
        <v>59</v>
      </c>
      <c r="I16" s="9" t="s">
        <v>59</v>
      </c>
      <c r="J16" s="9" t="s">
        <v>59</v>
      </c>
    </row>
    <row r="17" spans="1:10" ht="12.75">
      <c r="A17" s="3" t="s">
        <v>35</v>
      </c>
      <c r="B17" s="9" t="s">
        <v>28</v>
      </c>
      <c r="C17" s="9" t="s">
        <v>28</v>
      </c>
      <c r="D17" s="9" t="s">
        <v>28</v>
      </c>
      <c r="E17" s="9" t="s">
        <v>28</v>
      </c>
      <c r="F17" s="9" t="s">
        <v>59</v>
      </c>
      <c r="G17" s="9" t="s">
        <v>28</v>
      </c>
      <c r="H17" s="9" t="s">
        <v>28</v>
      </c>
      <c r="I17" s="9" t="s">
        <v>28</v>
      </c>
      <c r="J17" s="9" t="s">
        <v>28</v>
      </c>
    </row>
    <row r="18" spans="1:10" ht="12.75">
      <c r="A18" s="3" t="s">
        <v>60</v>
      </c>
      <c r="B18" s="9" t="s">
        <v>28</v>
      </c>
      <c r="C18" s="9" t="s">
        <v>28</v>
      </c>
      <c r="D18" s="9" t="s">
        <v>28</v>
      </c>
      <c r="E18" s="9" t="s">
        <v>28</v>
      </c>
      <c r="F18" s="9" t="s">
        <v>28</v>
      </c>
      <c r="G18" s="9" t="s">
        <v>28</v>
      </c>
      <c r="H18" s="9" t="s">
        <v>28</v>
      </c>
      <c r="I18" s="9" t="s">
        <v>28</v>
      </c>
      <c r="J18" s="9" t="s">
        <v>28</v>
      </c>
    </row>
    <row r="19" spans="1:10" ht="12.75">
      <c r="A19" s="3" t="s">
        <v>36</v>
      </c>
      <c r="B19" s="9" t="s">
        <v>28</v>
      </c>
      <c r="C19" s="9" t="s">
        <v>28</v>
      </c>
      <c r="D19" s="9" t="s">
        <v>28</v>
      </c>
      <c r="E19" s="9" t="s">
        <v>28</v>
      </c>
      <c r="F19" s="9" t="s">
        <v>59</v>
      </c>
      <c r="G19" s="9" t="s">
        <v>59</v>
      </c>
      <c r="H19" s="9" t="s">
        <v>59</v>
      </c>
      <c r="I19" s="9" t="s">
        <v>59</v>
      </c>
      <c r="J19" s="9" t="s">
        <v>59</v>
      </c>
    </row>
    <row r="20" spans="1:10" ht="12.75">
      <c r="A20" s="3" t="s">
        <v>37</v>
      </c>
      <c r="B20" s="9" t="s">
        <v>28</v>
      </c>
      <c r="C20" s="9" t="s">
        <v>28</v>
      </c>
      <c r="D20" s="9" t="s">
        <v>28</v>
      </c>
      <c r="E20" s="9" t="s">
        <v>28</v>
      </c>
      <c r="F20" s="9" t="s">
        <v>28</v>
      </c>
      <c r="G20" s="9" t="s">
        <v>28</v>
      </c>
      <c r="H20" s="9" t="s">
        <v>28</v>
      </c>
      <c r="I20" s="9" t="s">
        <v>28</v>
      </c>
      <c r="J20" s="9" t="s">
        <v>28</v>
      </c>
    </row>
    <row r="21" spans="1:10" ht="12.75">
      <c r="A21" s="3" t="s">
        <v>38</v>
      </c>
      <c r="B21" s="9" t="s">
        <v>28</v>
      </c>
      <c r="C21" s="9" t="s">
        <v>28</v>
      </c>
      <c r="D21" s="9" t="s">
        <v>28</v>
      </c>
      <c r="E21" s="9" t="s">
        <v>28</v>
      </c>
      <c r="F21" s="9" t="s">
        <v>59</v>
      </c>
      <c r="G21" s="9" t="s">
        <v>59</v>
      </c>
      <c r="H21" s="9" t="s">
        <v>59</v>
      </c>
      <c r="I21" s="9" t="s">
        <v>59</v>
      </c>
      <c r="J21" s="9" t="s">
        <v>28</v>
      </c>
    </row>
    <row r="22" spans="1:10" ht="12.75">
      <c r="A22" s="3" t="s">
        <v>39</v>
      </c>
      <c r="B22" s="9" t="s">
        <v>28</v>
      </c>
      <c r="C22" s="9" t="s">
        <v>28</v>
      </c>
      <c r="D22" s="9" t="s">
        <v>28</v>
      </c>
      <c r="E22" s="9" t="s">
        <v>28</v>
      </c>
      <c r="F22" s="9" t="s">
        <v>28</v>
      </c>
      <c r="G22" s="9" t="s">
        <v>28</v>
      </c>
      <c r="H22" s="9" t="s">
        <v>28</v>
      </c>
      <c r="I22" s="9" t="s">
        <v>28</v>
      </c>
      <c r="J22" s="9" t="s">
        <v>28</v>
      </c>
    </row>
    <row r="23" spans="1:10" ht="12.75">
      <c r="A23" s="3" t="s">
        <v>64</v>
      </c>
      <c r="B23" s="9" t="s">
        <v>28</v>
      </c>
      <c r="C23" s="9" t="s">
        <v>28</v>
      </c>
      <c r="D23" s="9" t="s">
        <v>28</v>
      </c>
      <c r="E23" s="9" t="s">
        <v>28</v>
      </c>
      <c r="F23" s="9" t="s">
        <v>28</v>
      </c>
      <c r="G23" s="9" t="s">
        <v>28</v>
      </c>
      <c r="H23" s="9" t="s">
        <v>28</v>
      </c>
      <c r="I23" s="9" t="s">
        <v>28</v>
      </c>
      <c r="J23" s="9" t="s">
        <v>28</v>
      </c>
    </row>
    <row r="24" spans="1:10" ht="12.75">
      <c r="A24" s="3" t="s">
        <v>40</v>
      </c>
      <c r="B24" s="9" t="s">
        <v>28</v>
      </c>
      <c r="C24" s="9" t="s">
        <v>28</v>
      </c>
      <c r="D24" s="9" t="s">
        <v>28</v>
      </c>
      <c r="E24" s="9" t="s">
        <v>28</v>
      </c>
      <c r="F24" s="9" t="s">
        <v>59</v>
      </c>
      <c r="G24" s="9" t="s">
        <v>59</v>
      </c>
      <c r="H24" s="9" t="s">
        <v>59</v>
      </c>
      <c r="I24" s="9" t="s">
        <v>28</v>
      </c>
      <c r="J24" s="9" t="s">
        <v>28</v>
      </c>
    </row>
    <row r="25" spans="1:10" ht="12.75">
      <c r="A25" s="3" t="s">
        <v>77</v>
      </c>
      <c r="B25" s="9" t="s">
        <v>28</v>
      </c>
      <c r="C25" s="9" t="s">
        <v>28</v>
      </c>
      <c r="D25" s="9" t="s">
        <v>28</v>
      </c>
      <c r="E25" s="9" t="s">
        <v>28</v>
      </c>
      <c r="F25" s="9" t="s">
        <v>59</v>
      </c>
      <c r="G25" s="9" t="s">
        <v>28</v>
      </c>
      <c r="H25" s="9" t="s">
        <v>28</v>
      </c>
      <c r="I25" s="9" t="s">
        <v>28</v>
      </c>
      <c r="J25" s="9" t="s">
        <v>28</v>
      </c>
    </row>
    <row r="26" spans="1:10" ht="12.75">
      <c r="A26" s="3" t="s">
        <v>41</v>
      </c>
      <c r="B26" s="9" t="s">
        <v>28</v>
      </c>
      <c r="C26" s="9" t="s">
        <v>28</v>
      </c>
      <c r="D26" s="9" t="s">
        <v>28</v>
      </c>
      <c r="E26" s="9" t="s">
        <v>28</v>
      </c>
      <c r="F26" s="9" t="s">
        <v>28</v>
      </c>
      <c r="G26" s="9" t="s">
        <v>28</v>
      </c>
      <c r="H26" s="9" t="s">
        <v>28</v>
      </c>
      <c r="I26" s="9" t="s">
        <v>28</v>
      </c>
      <c r="J26" s="9" t="s">
        <v>28</v>
      </c>
    </row>
    <row r="27" spans="1:10" ht="12.75">
      <c r="A27" s="3" t="s">
        <v>42</v>
      </c>
      <c r="B27" s="9" t="s">
        <v>28</v>
      </c>
      <c r="C27" s="9" t="s">
        <v>28</v>
      </c>
      <c r="D27" s="9" t="s">
        <v>28</v>
      </c>
      <c r="E27" s="9" t="s">
        <v>28</v>
      </c>
      <c r="F27" s="9" t="s">
        <v>28</v>
      </c>
      <c r="G27" s="9" t="s">
        <v>28</v>
      </c>
      <c r="H27" s="9" t="s">
        <v>28</v>
      </c>
      <c r="I27" s="9" t="s">
        <v>28</v>
      </c>
      <c r="J27" s="9" t="s">
        <v>28</v>
      </c>
    </row>
    <row r="28" spans="1:10" ht="12.75">
      <c r="A28" s="3" t="s">
        <v>43</v>
      </c>
      <c r="B28" s="9" t="s">
        <v>28</v>
      </c>
      <c r="C28" s="9" t="s">
        <v>28</v>
      </c>
      <c r="D28" s="9" t="s">
        <v>28</v>
      </c>
      <c r="E28" s="9" t="s">
        <v>28</v>
      </c>
      <c r="F28" s="9" t="s">
        <v>59</v>
      </c>
      <c r="G28" s="9" t="s">
        <v>59</v>
      </c>
      <c r="H28" s="9" t="s">
        <v>59</v>
      </c>
      <c r="I28" s="9" t="s">
        <v>28</v>
      </c>
      <c r="J28" s="9" t="s">
        <v>28</v>
      </c>
    </row>
    <row r="29" spans="1:10" ht="12.75">
      <c r="A29" s="3" t="s">
        <v>65</v>
      </c>
      <c r="B29" s="9" t="s">
        <v>28</v>
      </c>
      <c r="C29" s="9" t="s">
        <v>28</v>
      </c>
      <c r="D29" s="9" t="s">
        <v>28</v>
      </c>
      <c r="E29" s="9" t="s">
        <v>28</v>
      </c>
      <c r="F29" s="9" t="s">
        <v>59</v>
      </c>
      <c r="G29" s="9" t="s">
        <v>28</v>
      </c>
      <c r="H29" s="9" t="s">
        <v>28</v>
      </c>
      <c r="I29" s="9" t="s">
        <v>28</v>
      </c>
      <c r="J29" s="9" t="s">
        <v>28</v>
      </c>
    </row>
    <row r="30" spans="1:10" ht="12.75">
      <c r="A30" s="3" t="s">
        <v>66</v>
      </c>
      <c r="B30" s="9" t="s">
        <v>28</v>
      </c>
      <c r="C30" s="9" t="s">
        <v>28</v>
      </c>
      <c r="D30" s="9" t="s">
        <v>28</v>
      </c>
      <c r="E30" s="9" t="s">
        <v>28</v>
      </c>
      <c r="F30" s="9" t="s">
        <v>28</v>
      </c>
      <c r="G30" s="9" t="s">
        <v>28</v>
      </c>
      <c r="H30" s="9" t="s">
        <v>28</v>
      </c>
      <c r="I30" s="9" t="s">
        <v>28</v>
      </c>
      <c r="J30" s="9" t="s">
        <v>28</v>
      </c>
    </row>
    <row r="31" spans="1:10" ht="12.75">
      <c r="A31" s="3" t="s">
        <v>44</v>
      </c>
      <c r="B31" s="9" t="s">
        <v>59</v>
      </c>
      <c r="C31" s="9" t="s">
        <v>59</v>
      </c>
      <c r="D31" s="9" t="s">
        <v>59</v>
      </c>
      <c r="E31" s="9" t="s">
        <v>59</v>
      </c>
      <c r="F31" s="9" t="s">
        <v>59</v>
      </c>
      <c r="G31" s="9" t="s">
        <v>59</v>
      </c>
      <c r="H31" s="9" t="s">
        <v>59</v>
      </c>
      <c r="I31" s="9" t="s">
        <v>59</v>
      </c>
      <c r="J31" s="9" t="s">
        <v>59</v>
      </c>
    </row>
    <row r="32" spans="1:10" ht="12.75">
      <c r="A32" s="3" t="s">
        <v>45</v>
      </c>
      <c r="B32" s="9" t="s">
        <v>28</v>
      </c>
      <c r="C32" s="9" t="s">
        <v>28</v>
      </c>
      <c r="D32" s="9" t="s">
        <v>28</v>
      </c>
      <c r="E32" s="9" t="s">
        <v>28</v>
      </c>
      <c r="F32" s="9" t="s">
        <v>59</v>
      </c>
      <c r="G32" s="9" t="s">
        <v>59</v>
      </c>
      <c r="H32" s="9" t="s">
        <v>59</v>
      </c>
      <c r="I32" s="9" t="s">
        <v>59</v>
      </c>
      <c r="J32" s="9" t="s">
        <v>28</v>
      </c>
    </row>
    <row r="33" spans="1:10" ht="12.75">
      <c r="A33" s="3" t="s">
        <v>46</v>
      </c>
      <c r="B33" s="9" t="s">
        <v>59</v>
      </c>
      <c r="C33" s="9" t="s">
        <v>59</v>
      </c>
      <c r="D33" s="9" t="s">
        <v>59</v>
      </c>
      <c r="E33" s="9" t="s">
        <v>59</v>
      </c>
      <c r="F33" s="9" t="s">
        <v>59</v>
      </c>
      <c r="G33" s="9" t="s">
        <v>59</v>
      </c>
      <c r="H33" s="9" t="s">
        <v>59</v>
      </c>
      <c r="I33" s="9" t="s">
        <v>59</v>
      </c>
      <c r="J33" s="9" t="s">
        <v>59</v>
      </c>
    </row>
    <row r="34" spans="1:10" ht="12.75">
      <c r="A34" s="3" t="s">
        <v>47</v>
      </c>
      <c r="B34" s="9" t="s">
        <v>28</v>
      </c>
      <c r="C34" s="9" t="s">
        <v>28</v>
      </c>
      <c r="D34" s="9" t="s">
        <v>28</v>
      </c>
      <c r="E34" s="9" t="s">
        <v>28</v>
      </c>
      <c r="F34" s="9" t="s">
        <v>59</v>
      </c>
      <c r="G34" s="9" t="s">
        <v>59</v>
      </c>
      <c r="H34" s="9" t="s">
        <v>59</v>
      </c>
      <c r="I34" s="9" t="s">
        <v>59</v>
      </c>
      <c r="J34" s="9" t="s">
        <v>28</v>
      </c>
    </row>
    <row r="37" ht="12.75">
      <c r="A37" s="5" t="s">
        <v>97</v>
      </c>
    </row>
  </sheetData>
  <sheetProtection/>
  <mergeCells count="3">
    <mergeCell ref="A2:C2"/>
    <mergeCell ref="A3:H3"/>
    <mergeCell ref="A1:J1"/>
  </mergeCells>
  <hyperlinks>
    <hyperlink ref="A37" r:id="rId1" display="© Commonwealth of Australia 2011"/>
  </hyperlinks>
  <printOptions/>
  <pageMargins left="0.7875" right="0.7875" top="1.025" bottom="1.025" header="0.7875" footer="0.7875"/>
  <pageSetup fitToWidth="0" fitToHeight="1" horizontalDpi="300" verticalDpi="300" orientation="landscape" paperSize="9" scale="78" r:id="rId3"/>
  <headerFooter alignWithMargins="0">
    <oddHeader>&amp;C&amp;A</oddHeader>
    <oddFooter>&amp;CPage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PageLayoutView="0" workbookViewId="0" topLeftCell="A1">
      <pane xSplit="1" ySplit="5" topLeftCell="B6" activePane="bottomRight" state="frozen"/>
      <selection pane="topLeft" activeCell="A2" sqref="A2:C3"/>
      <selection pane="topRight" activeCell="A2" sqref="A2:C3"/>
      <selection pane="bottomLeft" activeCell="A2" sqref="A2:C3"/>
      <selection pane="bottomRight" activeCell="A2" sqref="A2:C2"/>
    </sheetView>
  </sheetViews>
  <sheetFormatPr defaultColWidth="11.57421875" defaultRowHeight="12.75"/>
  <cols>
    <col min="1" max="1" width="38.8515625" style="0" customWidth="1"/>
    <col min="2" max="3" width="12.28125" style="8" customWidth="1"/>
    <col min="4" max="8" width="11.57421875" style="8" customWidth="1"/>
    <col min="9" max="9" width="12.28125" style="8" customWidth="1"/>
    <col min="10" max="11" width="11.57421875" style="8" customWidth="1"/>
  </cols>
  <sheetData>
    <row r="1" spans="1:12" ht="67.5" customHeight="1">
      <c r="A1" s="28" t="s">
        <v>94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3" ht="22.5" customHeight="1">
      <c r="A2" s="30" t="s">
        <v>95</v>
      </c>
      <c r="B2" s="30"/>
      <c r="C2" s="30"/>
    </row>
    <row r="3" spans="1:8" ht="12.75">
      <c r="A3" s="33" t="s">
        <v>105</v>
      </c>
      <c r="B3" s="33"/>
      <c r="C3" s="33"/>
      <c r="D3" s="33"/>
      <c r="E3" s="33"/>
      <c r="F3" s="33"/>
      <c r="G3" s="33"/>
      <c r="H3" s="33"/>
    </row>
    <row r="4" spans="1:12" ht="24" customHeight="1">
      <c r="A4" s="4" t="s">
        <v>50</v>
      </c>
      <c r="L4" s="8"/>
    </row>
    <row r="5" spans="1:12" ht="75" customHeight="1">
      <c r="A5" s="6"/>
      <c r="B5" s="11" t="str">
        <f>HYPERLINK("http://www.abs.gov.au/ausstats/subscriber.nsf/LookupAttach/3415.0Data+Cubes-26.07.1230/$File/34150DS0075_2009-10_AttCulturalVenues_Migrants.xls","Attendance at Selected Cultural Venues and Events 2009–10")</f>
        <v>Attendance at Selected Cultural Venues and Events 2009–10</v>
      </c>
      <c r="C5" s="11" t="str">
        <f>HYPERLINK("http://www.abs.gov.au/ausstats/subscriber.nsf/LookupAttach/3415.0Data+Cubes-29.06.114/$File/34150DS0001_2005-06_AttCulturalVenues_Migrants.xls","Attendance at Selected Cultural Venues and Events 2005–06")</f>
        <v>Attendance at Selected Cultural Venues and Events 2005–06</v>
      </c>
      <c r="D5" s="11" t="str">
        <f>HYPERLINK("http://www.abs.gov.au/ausstats/subscriber.nsf/LookupAttach/3415.0Data+Cubes-29.06.1116/$File/34150DS0025_2006_CPCLA_Migrants.xls","Children's Participation in Culture and Leisure Activities 2006")</f>
        <v>Children's Participation in Culture and Leisure Activities 2006</v>
      </c>
      <c r="E5" s="11" t="str">
        <f>HYPERLINK("http://www.abs.gov.au/ausstats/subscriber.nsf/LookupAttach/3415.0Data+Cubes-29.06.1122/$File/34150DS0004_2003_SDAC_Migrants.xls","Disability Ageing and Carers 2003")</f>
        <v>Disability Ageing and Carers 2003</v>
      </c>
      <c r="F5" s="11" t="str">
        <f>HYPERLINK("http://www.abs.gov.au/ausstats/subscriber.nsf/LookupAttach/3415.0Data+Cubes-19.08.15185/$File/41590do012.xls","General Social Survey 2014 Table 12")</f>
        <v>General Social Survey 2014 Table 12</v>
      </c>
      <c r="G5" s="11" t="str">
        <f>HYPERLINK("http://www.abs.gov.au/ausstats/subscriber.nsf/LookupAttach/3415.0Data+Cubes-29.11.11190/$File/34150DS0062_2010_GSS_migrants.xls","General Social Survey 2010")</f>
        <v>General Social Survey 2010</v>
      </c>
      <c r="H5" s="11" t="str">
        <f>HYPERLINK("http://www.abs.gov.au/ausstats/subscriber.nsf/LookupAttach/3415.0Data+Cubes-29.06.1132/$File/34150DS0007_2006_GSS_Migrants.xls","General Social Survey 2006")</f>
        <v>General Social Survey 2006</v>
      </c>
      <c r="I5" s="11" t="str">
        <f>HYPERLINK("http://www.abs.gov.au/ausstats/subscriber.nsf/LookupAttach/3415.0Data+Cubes-29.06.1133/$File/34150DS0008_2002_GSS_Migrants.xls","General Social Survey 2002")</f>
        <v>General Social Survey 2002</v>
      </c>
      <c r="J5" s="11" t="str">
        <f>HYPERLINK("http://www.abs.gov.au/ausstats/subscriber.nsf/LookupAttach/3415.0Data+Cubes-29.06.1147/$File/34150DS0014_2005-06_MPHS_SportsParticipation_Migrants.xls","Participation in Sports and Physical Recreation 2005–06")</f>
        <v>Participation in Sports and Physical Recreation 2005–06</v>
      </c>
      <c r="K5" s="11" t="str">
        <f>HYPERLINK("http://www.abs.gov.au/ausstats/subscriber.nsf/LookupAttach/3415.0Data+Cubes-29.06.1151/$File/34150DS0016_2005-06_MPHS_SportsAttendance_Migrants.xls","Sports Attendance 2005–06")</f>
        <v>Sports Attendance 2005–06</v>
      </c>
      <c r="L5" s="11" t="str">
        <f>HYPERLINK("http://www.abs.gov.au/ausstats/subscriber.nsf/LookupAttach/3415.0Data+Cubes-29.06.1154/$File/34150DS0038_2007_WSCLA_Migrants.xls","Work in Selected Culture and Leisure Activities 2007")</f>
        <v>Work in Selected Culture and Leisure Activities 2007</v>
      </c>
    </row>
    <row r="6" spans="1:12" ht="12.75">
      <c r="A6" s="3" t="s">
        <v>27</v>
      </c>
      <c r="B6" s="9" t="s">
        <v>59</v>
      </c>
      <c r="C6" s="9" t="s">
        <v>59</v>
      </c>
      <c r="D6" s="9" t="s">
        <v>59</v>
      </c>
      <c r="E6" s="9" t="s">
        <v>59</v>
      </c>
      <c r="F6" s="9" t="s">
        <v>59</v>
      </c>
      <c r="G6" s="9" t="s">
        <v>59</v>
      </c>
      <c r="H6" s="9" t="s">
        <v>59</v>
      </c>
      <c r="I6" s="9" t="s">
        <v>59</v>
      </c>
      <c r="J6" s="9" t="s">
        <v>59</v>
      </c>
      <c r="K6" s="9" t="s">
        <v>59</v>
      </c>
      <c r="L6" s="9" t="s">
        <v>59</v>
      </c>
    </row>
    <row r="7" spans="1:12" ht="12.75">
      <c r="A7" s="3" t="s">
        <v>29</v>
      </c>
      <c r="B7" s="9" t="s">
        <v>28</v>
      </c>
      <c r="C7" s="9" t="s">
        <v>28</v>
      </c>
      <c r="D7" s="9" t="s">
        <v>28</v>
      </c>
      <c r="E7" s="9" t="s">
        <v>28</v>
      </c>
      <c r="F7" s="9" t="s">
        <v>28</v>
      </c>
      <c r="G7" s="9" t="s">
        <v>28</v>
      </c>
      <c r="H7" s="9" t="s">
        <v>28</v>
      </c>
      <c r="I7" s="9" t="s">
        <v>28</v>
      </c>
      <c r="J7" s="9" t="s">
        <v>28</v>
      </c>
      <c r="K7" s="9" t="s">
        <v>28</v>
      </c>
      <c r="L7" s="9" t="s">
        <v>28</v>
      </c>
    </row>
    <row r="8" spans="1:12" ht="12.75">
      <c r="A8" s="3" t="s">
        <v>30</v>
      </c>
      <c r="B8" s="9" t="s">
        <v>28</v>
      </c>
      <c r="C8" s="9" t="s">
        <v>28</v>
      </c>
      <c r="D8" s="9" t="s">
        <v>28</v>
      </c>
      <c r="E8" s="9" t="s">
        <v>28</v>
      </c>
      <c r="F8" s="9" t="s">
        <v>28</v>
      </c>
      <c r="G8" s="9" t="s">
        <v>28</v>
      </c>
      <c r="H8" s="9" t="s">
        <v>28</v>
      </c>
      <c r="I8" s="9" t="s">
        <v>28</v>
      </c>
      <c r="J8" s="9" t="s">
        <v>28</v>
      </c>
      <c r="K8" s="9" t="s">
        <v>28</v>
      </c>
      <c r="L8" s="9" t="s">
        <v>28</v>
      </c>
    </row>
    <row r="9" spans="1:12" ht="12.75">
      <c r="A9" s="3" t="s">
        <v>31</v>
      </c>
      <c r="B9" s="9" t="s">
        <v>28</v>
      </c>
      <c r="C9" s="9" t="s">
        <v>28</v>
      </c>
      <c r="D9" s="9" t="s">
        <v>59</v>
      </c>
      <c r="E9" s="9" t="s">
        <v>28</v>
      </c>
      <c r="F9" s="9" t="s">
        <v>28</v>
      </c>
      <c r="G9" s="9" t="s">
        <v>28</v>
      </c>
      <c r="H9" s="9" t="s">
        <v>28</v>
      </c>
      <c r="I9" s="9" t="s">
        <v>28</v>
      </c>
      <c r="J9" s="9" t="s">
        <v>28</v>
      </c>
      <c r="K9" s="9" t="s">
        <v>28</v>
      </c>
      <c r="L9" s="9" t="s">
        <v>28</v>
      </c>
    </row>
    <row r="10" spans="1:12" ht="12.75">
      <c r="A10" s="3" t="s">
        <v>61</v>
      </c>
      <c r="B10" s="9" t="s">
        <v>28</v>
      </c>
      <c r="C10" s="9" t="s">
        <v>28</v>
      </c>
      <c r="D10" s="9" t="s">
        <v>28</v>
      </c>
      <c r="E10" s="9" t="s">
        <v>28</v>
      </c>
      <c r="F10" s="9" t="s">
        <v>28</v>
      </c>
      <c r="G10" s="9" t="s">
        <v>28</v>
      </c>
      <c r="H10" s="9" t="s">
        <v>28</v>
      </c>
      <c r="I10" s="9" t="s">
        <v>28</v>
      </c>
      <c r="J10" s="9" t="s">
        <v>28</v>
      </c>
      <c r="K10" s="9" t="s">
        <v>28</v>
      </c>
      <c r="L10" s="9" t="s">
        <v>28</v>
      </c>
    </row>
    <row r="11" spans="1:12" ht="12.75">
      <c r="A11" s="3" t="s">
        <v>62</v>
      </c>
      <c r="B11" s="9" t="s">
        <v>28</v>
      </c>
      <c r="C11" s="9" t="s">
        <v>28</v>
      </c>
      <c r="D11" s="9" t="s">
        <v>28</v>
      </c>
      <c r="E11" s="9" t="s">
        <v>28</v>
      </c>
      <c r="F11" s="9" t="s">
        <v>28</v>
      </c>
      <c r="G11" s="9" t="s">
        <v>28</v>
      </c>
      <c r="H11" s="9" t="s">
        <v>28</v>
      </c>
      <c r="I11" s="9" t="s">
        <v>28</v>
      </c>
      <c r="J11" s="9" t="s">
        <v>28</v>
      </c>
      <c r="K11" s="9" t="s">
        <v>28</v>
      </c>
      <c r="L11" s="9" t="s">
        <v>28</v>
      </c>
    </row>
    <row r="12" spans="1:12" ht="12.75">
      <c r="A12" s="3" t="s">
        <v>63</v>
      </c>
      <c r="B12" s="9" t="s">
        <v>28</v>
      </c>
      <c r="C12" s="9" t="s">
        <v>28</v>
      </c>
      <c r="D12" s="9" t="s">
        <v>28</v>
      </c>
      <c r="E12" s="9" t="s">
        <v>28</v>
      </c>
      <c r="F12" s="9" t="s">
        <v>28</v>
      </c>
      <c r="G12" s="9" t="s">
        <v>28</v>
      </c>
      <c r="H12" s="9" t="s">
        <v>28</v>
      </c>
      <c r="I12" s="9" t="s">
        <v>28</v>
      </c>
      <c r="J12" s="9" t="s">
        <v>28</v>
      </c>
      <c r="K12" s="9" t="s">
        <v>28</v>
      </c>
      <c r="L12" s="9" t="s">
        <v>28</v>
      </c>
    </row>
    <row r="13" spans="1:12" ht="12.75">
      <c r="A13" s="3" t="s">
        <v>32</v>
      </c>
      <c r="B13" s="9" t="s">
        <v>28</v>
      </c>
      <c r="C13" s="9" t="s">
        <v>28</v>
      </c>
      <c r="D13" s="9" t="s">
        <v>28</v>
      </c>
      <c r="E13" s="9" t="s">
        <v>28</v>
      </c>
      <c r="F13" s="9" t="s">
        <v>28</v>
      </c>
      <c r="G13" s="9" t="s">
        <v>28</v>
      </c>
      <c r="H13" s="9" t="s">
        <v>28</v>
      </c>
      <c r="I13" s="9" t="s">
        <v>28</v>
      </c>
      <c r="J13" s="9" t="s">
        <v>28</v>
      </c>
      <c r="K13" s="9" t="s">
        <v>28</v>
      </c>
      <c r="L13" s="9" t="s">
        <v>28</v>
      </c>
    </row>
    <row r="14" spans="1:12" ht="12.75">
      <c r="A14" s="3" t="s">
        <v>76</v>
      </c>
      <c r="B14" s="9" t="s">
        <v>28</v>
      </c>
      <c r="C14" s="9" t="s">
        <v>28</v>
      </c>
      <c r="D14" s="9" t="s">
        <v>28</v>
      </c>
      <c r="E14" s="9" t="s">
        <v>28</v>
      </c>
      <c r="F14" s="9" t="s">
        <v>59</v>
      </c>
      <c r="G14" s="9" t="s">
        <v>59</v>
      </c>
      <c r="H14" s="9" t="s">
        <v>59</v>
      </c>
      <c r="I14" s="9" t="s">
        <v>28</v>
      </c>
      <c r="J14" s="9" t="s">
        <v>28</v>
      </c>
      <c r="K14" s="9" t="s">
        <v>28</v>
      </c>
      <c r="L14" s="9" t="s">
        <v>28</v>
      </c>
    </row>
    <row r="15" spans="1:12" ht="12.75">
      <c r="A15" s="3" t="s">
        <v>33</v>
      </c>
      <c r="B15" s="9" t="s">
        <v>28</v>
      </c>
      <c r="C15" s="9" t="s">
        <v>28</v>
      </c>
      <c r="D15" s="9" t="s">
        <v>28</v>
      </c>
      <c r="E15" s="9" t="s">
        <v>28</v>
      </c>
      <c r="F15" s="9" t="s">
        <v>28</v>
      </c>
      <c r="G15" s="9" t="s">
        <v>28</v>
      </c>
      <c r="H15" s="9" t="s">
        <v>28</v>
      </c>
      <c r="I15" s="9" t="s">
        <v>28</v>
      </c>
      <c r="J15" s="9" t="s">
        <v>28</v>
      </c>
      <c r="K15" s="9" t="s">
        <v>28</v>
      </c>
      <c r="L15" s="9" t="s">
        <v>28</v>
      </c>
    </row>
    <row r="16" spans="1:12" ht="12.75">
      <c r="A16" s="3" t="s">
        <v>34</v>
      </c>
      <c r="B16" s="9" t="s">
        <v>59</v>
      </c>
      <c r="C16" s="9" t="s">
        <v>59</v>
      </c>
      <c r="D16" s="9" t="s">
        <v>28</v>
      </c>
      <c r="E16" s="9" t="s">
        <v>59</v>
      </c>
      <c r="F16" s="9" t="s">
        <v>59</v>
      </c>
      <c r="G16" s="9" t="s">
        <v>59</v>
      </c>
      <c r="H16" s="9" t="s">
        <v>59</v>
      </c>
      <c r="I16" s="9" t="s">
        <v>59</v>
      </c>
      <c r="J16" s="9" t="s">
        <v>59</v>
      </c>
      <c r="K16" s="9" t="s">
        <v>59</v>
      </c>
      <c r="L16" s="9" t="s">
        <v>28</v>
      </c>
    </row>
    <row r="17" spans="1:12" ht="12.75">
      <c r="A17" s="3" t="s">
        <v>35</v>
      </c>
      <c r="B17" s="9" t="s">
        <v>28</v>
      </c>
      <c r="C17" s="9" t="s">
        <v>28</v>
      </c>
      <c r="D17" s="9" t="s">
        <v>28</v>
      </c>
      <c r="E17" s="9" t="s">
        <v>28</v>
      </c>
      <c r="F17" s="9" t="s">
        <v>59</v>
      </c>
      <c r="G17" s="9" t="s">
        <v>28</v>
      </c>
      <c r="H17" s="9" t="s">
        <v>28</v>
      </c>
      <c r="I17" s="9" t="s">
        <v>28</v>
      </c>
      <c r="J17" s="9" t="s">
        <v>28</v>
      </c>
      <c r="K17" s="9" t="s">
        <v>28</v>
      </c>
      <c r="L17" s="9" t="s">
        <v>28</v>
      </c>
    </row>
    <row r="18" spans="1:12" ht="12.75">
      <c r="A18" s="3" t="s">
        <v>60</v>
      </c>
      <c r="B18" s="9" t="s">
        <v>28</v>
      </c>
      <c r="C18" s="9" t="s">
        <v>28</v>
      </c>
      <c r="D18" s="9" t="s">
        <v>28</v>
      </c>
      <c r="E18" s="9" t="s">
        <v>28</v>
      </c>
      <c r="F18" s="9" t="s">
        <v>28</v>
      </c>
      <c r="G18" s="9" t="s">
        <v>28</v>
      </c>
      <c r="H18" s="9" t="s">
        <v>28</v>
      </c>
      <c r="I18" s="9" t="s">
        <v>28</v>
      </c>
      <c r="J18" s="9" t="s">
        <v>28</v>
      </c>
      <c r="K18" s="9" t="s">
        <v>28</v>
      </c>
      <c r="L18" s="9" t="s">
        <v>28</v>
      </c>
    </row>
    <row r="19" spans="1:12" ht="12.75">
      <c r="A19" s="3" t="s">
        <v>36</v>
      </c>
      <c r="B19" s="9" t="s">
        <v>28</v>
      </c>
      <c r="C19" s="9" t="s">
        <v>28</v>
      </c>
      <c r="D19" s="9" t="s">
        <v>28</v>
      </c>
      <c r="E19" s="9" t="s">
        <v>28</v>
      </c>
      <c r="F19" s="9" t="s">
        <v>59</v>
      </c>
      <c r="G19" s="9" t="s">
        <v>59</v>
      </c>
      <c r="H19" s="9" t="s">
        <v>59</v>
      </c>
      <c r="I19" s="9" t="s">
        <v>59</v>
      </c>
      <c r="J19" s="9" t="s">
        <v>28</v>
      </c>
      <c r="K19" s="9" t="s">
        <v>28</v>
      </c>
      <c r="L19" s="9" t="s">
        <v>28</v>
      </c>
    </row>
    <row r="20" spans="1:12" ht="12.75">
      <c r="A20" s="3" t="s">
        <v>37</v>
      </c>
      <c r="B20" s="9" t="s">
        <v>28</v>
      </c>
      <c r="C20" s="9" t="s">
        <v>28</v>
      </c>
      <c r="D20" s="9" t="s">
        <v>28</v>
      </c>
      <c r="E20" s="9" t="s">
        <v>28</v>
      </c>
      <c r="F20" s="9" t="s">
        <v>28</v>
      </c>
      <c r="G20" s="9" t="s">
        <v>28</v>
      </c>
      <c r="H20" s="9" t="s">
        <v>28</v>
      </c>
      <c r="I20" s="9" t="s">
        <v>28</v>
      </c>
      <c r="J20" s="9" t="s">
        <v>28</v>
      </c>
      <c r="K20" s="9" t="s">
        <v>28</v>
      </c>
      <c r="L20" s="9" t="s">
        <v>28</v>
      </c>
    </row>
    <row r="21" spans="1:12" ht="12.75">
      <c r="A21" s="3" t="s">
        <v>38</v>
      </c>
      <c r="B21" s="9" t="s">
        <v>28</v>
      </c>
      <c r="C21" s="9" t="s">
        <v>28</v>
      </c>
      <c r="D21" s="9" t="s">
        <v>28</v>
      </c>
      <c r="E21" s="9" t="s">
        <v>28</v>
      </c>
      <c r="F21" s="9" t="s">
        <v>59</v>
      </c>
      <c r="G21" s="9" t="s">
        <v>59</v>
      </c>
      <c r="H21" s="9" t="s">
        <v>59</v>
      </c>
      <c r="I21" s="9" t="s">
        <v>59</v>
      </c>
      <c r="J21" s="9" t="s">
        <v>28</v>
      </c>
      <c r="K21" s="9" t="s">
        <v>28</v>
      </c>
      <c r="L21" s="9" t="s">
        <v>28</v>
      </c>
    </row>
    <row r="22" spans="1:12" ht="12.75">
      <c r="A22" s="3" t="s">
        <v>39</v>
      </c>
      <c r="B22" s="9" t="s">
        <v>28</v>
      </c>
      <c r="C22" s="9" t="s">
        <v>28</v>
      </c>
      <c r="D22" s="9" t="s">
        <v>28</v>
      </c>
      <c r="E22" s="9" t="s">
        <v>28</v>
      </c>
      <c r="F22" s="9" t="s">
        <v>28</v>
      </c>
      <c r="G22" s="9" t="s">
        <v>28</v>
      </c>
      <c r="H22" s="9" t="s">
        <v>28</v>
      </c>
      <c r="I22" s="9" t="s">
        <v>28</v>
      </c>
      <c r="J22" s="9" t="s">
        <v>28</v>
      </c>
      <c r="K22" s="9" t="s">
        <v>28</v>
      </c>
      <c r="L22" s="9" t="s">
        <v>28</v>
      </c>
    </row>
    <row r="23" spans="1:12" ht="12.75">
      <c r="A23" s="3" t="s">
        <v>64</v>
      </c>
      <c r="B23" s="9" t="s">
        <v>28</v>
      </c>
      <c r="C23" s="9" t="s">
        <v>28</v>
      </c>
      <c r="D23" s="9" t="s">
        <v>28</v>
      </c>
      <c r="E23" s="9" t="s">
        <v>28</v>
      </c>
      <c r="F23" s="9" t="s">
        <v>28</v>
      </c>
      <c r="G23" s="9" t="s">
        <v>28</v>
      </c>
      <c r="H23" s="9" t="s">
        <v>28</v>
      </c>
      <c r="I23" s="9" t="s">
        <v>28</v>
      </c>
      <c r="J23" s="9" t="s">
        <v>28</v>
      </c>
      <c r="K23" s="9" t="s">
        <v>28</v>
      </c>
      <c r="L23" s="9" t="s">
        <v>28</v>
      </c>
    </row>
    <row r="24" spans="1:12" ht="12.75">
      <c r="A24" s="3" t="s">
        <v>40</v>
      </c>
      <c r="B24" s="9" t="s">
        <v>28</v>
      </c>
      <c r="C24" s="9" t="s">
        <v>28</v>
      </c>
      <c r="D24" s="9" t="s">
        <v>28</v>
      </c>
      <c r="E24" s="9" t="s">
        <v>28</v>
      </c>
      <c r="F24" s="9" t="s">
        <v>59</v>
      </c>
      <c r="G24" s="9" t="s">
        <v>59</v>
      </c>
      <c r="H24" s="9" t="s">
        <v>59</v>
      </c>
      <c r="I24" s="9" t="s">
        <v>28</v>
      </c>
      <c r="J24" s="9" t="s">
        <v>28</v>
      </c>
      <c r="K24" s="9" t="s">
        <v>28</v>
      </c>
      <c r="L24" s="9" t="s">
        <v>28</v>
      </c>
    </row>
    <row r="25" spans="1:12" ht="12.75">
      <c r="A25" s="3" t="s">
        <v>77</v>
      </c>
      <c r="B25" s="9" t="s">
        <v>28</v>
      </c>
      <c r="C25" s="9" t="s">
        <v>28</v>
      </c>
      <c r="D25" s="9" t="s">
        <v>28</v>
      </c>
      <c r="E25" s="9" t="s">
        <v>28</v>
      </c>
      <c r="F25" s="9" t="s">
        <v>59</v>
      </c>
      <c r="G25" s="9" t="s">
        <v>28</v>
      </c>
      <c r="H25" s="9" t="s">
        <v>28</v>
      </c>
      <c r="I25" s="9" t="s">
        <v>28</v>
      </c>
      <c r="J25" s="9" t="s">
        <v>28</v>
      </c>
      <c r="K25" s="9" t="s">
        <v>28</v>
      </c>
      <c r="L25" s="9" t="s">
        <v>28</v>
      </c>
    </row>
    <row r="26" spans="1:12" ht="12.75">
      <c r="A26" s="3" t="s">
        <v>41</v>
      </c>
      <c r="B26" s="9" t="s">
        <v>28</v>
      </c>
      <c r="C26" s="9" t="s">
        <v>28</v>
      </c>
      <c r="D26" s="9" t="s">
        <v>28</v>
      </c>
      <c r="E26" s="9" t="s">
        <v>28</v>
      </c>
      <c r="F26" s="9" t="s">
        <v>28</v>
      </c>
      <c r="G26" s="9" t="s">
        <v>28</v>
      </c>
      <c r="H26" s="9" t="s">
        <v>28</v>
      </c>
      <c r="I26" s="9" t="s">
        <v>28</v>
      </c>
      <c r="J26" s="9" t="s">
        <v>28</v>
      </c>
      <c r="K26" s="9" t="s">
        <v>28</v>
      </c>
      <c r="L26" s="9" t="s">
        <v>28</v>
      </c>
    </row>
    <row r="27" spans="1:12" ht="12.75">
      <c r="A27" s="3" t="s">
        <v>42</v>
      </c>
      <c r="B27" s="9" t="s">
        <v>28</v>
      </c>
      <c r="C27" s="9" t="s">
        <v>28</v>
      </c>
      <c r="D27" s="9" t="s">
        <v>28</v>
      </c>
      <c r="E27" s="9" t="s">
        <v>28</v>
      </c>
      <c r="F27" s="9" t="s">
        <v>28</v>
      </c>
      <c r="G27" s="9" t="s">
        <v>28</v>
      </c>
      <c r="H27" s="9" t="s">
        <v>28</v>
      </c>
      <c r="I27" s="9" t="s">
        <v>28</v>
      </c>
      <c r="J27" s="9" t="s">
        <v>28</v>
      </c>
      <c r="K27" s="9" t="s">
        <v>28</v>
      </c>
      <c r="L27" s="9" t="s">
        <v>28</v>
      </c>
    </row>
    <row r="28" spans="1:12" ht="12.75">
      <c r="A28" s="3" t="s">
        <v>43</v>
      </c>
      <c r="B28" s="9" t="s">
        <v>28</v>
      </c>
      <c r="C28" s="9" t="s">
        <v>28</v>
      </c>
      <c r="D28" s="9" t="s">
        <v>28</v>
      </c>
      <c r="E28" s="9" t="s">
        <v>28</v>
      </c>
      <c r="F28" s="9" t="s">
        <v>59</v>
      </c>
      <c r="G28" s="9" t="s">
        <v>59</v>
      </c>
      <c r="H28" s="9" t="s">
        <v>59</v>
      </c>
      <c r="I28" s="9" t="s">
        <v>28</v>
      </c>
      <c r="J28" s="9" t="s">
        <v>28</v>
      </c>
      <c r="K28" s="9" t="s">
        <v>28</v>
      </c>
      <c r="L28" s="9" t="s">
        <v>28</v>
      </c>
    </row>
    <row r="29" spans="1:12" ht="12.75">
      <c r="A29" s="3" t="s">
        <v>65</v>
      </c>
      <c r="B29" s="9" t="s">
        <v>28</v>
      </c>
      <c r="C29" s="9" t="s">
        <v>28</v>
      </c>
      <c r="D29" s="9" t="s">
        <v>28</v>
      </c>
      <c r="E29" s="9" t="s">
        <v>28</v>
      </c>
      <c r="F29" s="9" t="s">
        <v>59</v>
      </c>
      <c r="G29" s="9" t="s">
        <v>28</v>
      </c>
      <c r="H29" s="9" t="s">
        <v>28</v>
      </c>
      <c r="I29" s="9" t="s">
        <v>28</v>
      </c>
      <c r="J29" s="9" t="s">
        <v>28</v>
      </c>
      <c r="K29" s="9" t="s">
        <v>28</v>
      </c>
      <c r="L29" s="9" t="s">
        <v>28</v>
      </c>
    </row>
    <row r="30" spans="1:12" ht="12.75">
      <c r="A30" s="3" t="s">
        <v>66</v>
      </c>
      <c r="B30" s="9" t="s">
        <v>28</v>
      </c>
      <c r="C30" s="9" t="s">
        <v>28</v>
      </c>
      <c r="D30" s="9" t="s">
        <v>28</v>
      </c>
      <c r="E30" s="9" t="s">
        <v>28</v>
      </c>
      <c r="F30" s="9" t="s">
        <v>28</v>
      </c>
      <c r="G30" s="9" t="s">
        <v>28</v>
      </c>
      <c r="H30" s="9" t="s">
        <v>28</v>
      </c>
      <c r="I30" s="9" t="s">
        <v>28</v>
      </c>
      <c r="J30" s="9" t="s">
        <v>28</v>
      </c>
      <c r="K30" s="9" t="s">
        <v>28</v>
      </c>
      <c r="L30" s="9" t="s">
        <v>28</v>
      </c>
    </row>
    <row r="31" spans="1:12" ht="12.75">
      <c r="A31" s="3" t="s">
        <v>44</v>
      </c>
      <c r="B31" s="9" t="s">
        <v>59</v>
      </c>
      <c r="C31" s="9" t="s">
        <v>59</v>
      </c>
      <c r="D31" s="9" t="s">
        <v>59</v>
      </c>
      <c r="E31" s="9" t="s">
        <v>59</v>
      </c>
      <c r="F31" s="9" t="s">
        <v>59</v>
      </c>
      <c r="G31" s="9" t="s">
        <v>59</v>
      </c>
      <c r="H31" s="9" t="s">
        <v>59</v>
      </c>
      <c r="I31" s="9" t="s">
        <v>59</v>
      </c>
      <c r="J31" s="9" t="s">
        <v>59</v>
      </c>
      <c r="K31" s="9" t="s">
        <v>59</v>
      </c>
      <c r="L31" s="9" t="s">
        <v>59</v>
      </c>
    </row>
    <row r="32" spans="1:12" ht="12.75">
      <c r="A32" s="3" t="s">
        <v>45</v>
      </c>
      <c r="B32" s="9" t="s">
        <v>59</v>
      </c>
      <c r="C32" s="9" t="s">
        <v>59</v>
      </c>
      <c r="D32" s="9" t="s">
        <v>59</v>
      </c>
      <c r="E32" s="9" t="s">
        <v>59</v>
      </c>
      <c r="F32" s="9" t="s">
        <v>59</v>
      </c>
      <c r="G32" s="9" t="s">
        <v>59</v>
      </c>
      <c r="H32" s="9" t="s">
        <v>59</v>
      </c>
      <c r="I32" s="9" t="s">
        <v>59</v>
      </c>
      <c r="J32" s="9" t="s">
        <v>59</v>
      </c>
      <c r="K32" s="9" t="s">
        <v>59</v>
      </c>
      <c r="L32" s="9" t="s">
        <v>59</v>
      </c>
    </row>
    <row r="33" spans="1:12" ht="12.75">
      <c r="A33" s="3" t="s">
        <v>46</v>
      </c>
      <c r="B33" s="9" t="s">
        <v>59</v>
      </c>
      <c r="C33" s="9" t="s">
        <v>59</v>
      </c>
      <c r="D33" s="9" t="s">
        <v>28</v>
      </c>
      <c r="E33" s="9" t="s">
        <v>59</v>
      </c>
      <c r="F33" s="9" t="s">
        <v>59</v>
      </c>
      <c r="G33" s="9" t="s">
        <v>59</v>
      </c>
      <c r="H33" s="9" t="s">
        <v>59</v>
      </c>
      <c r="I33" s="9" t="s">
        <v>59</v>
      </c>
      <c r="J33" s="9" t="s">
        <v>59</v>
      </c>
      <c r="K33" s="9" t="s">
        <v>59</v>
      </c>
      <c r="L33" s="9" t="s">
        <v>28</v>
      </c>
    </row>
    <row r="34" spans="1:12" ht="12.75">
      <c r="A34" s="3" t="s">
        <v>47</v>
      </c>
      <c r="B34" s="9" t="s">
        <v>59</v>
      </c>
      <c r="C34" s="9" t="s">
        <v>59</v>
      </c>
      <c r="D34" s="9" t="s">
        <v>28</v>
      </c>
      <c r="E34" s="9" t="s">
        <v>59</v>
      </c>
      <c r="F34" s="9" t="s">
        <v>59</v>
      </c>
      <c r="G34" s="9" t="s">
        <v>59</v>
      </c>
      <c r="H34" s="9" t="s">
        <v>59</v>
      </c>
      <c r="I34" s="9" t="s">
        <v>59</v>
      </c>
      <c r="J34" s="9" t="s">
        <v>59</v>
      </c>
      <c r="K34" s="9" t="s">
        <v>59</v>
      </c>
      <c r="L34" s="9" t="s">
        <v>59</v>
      </c>
    </row>
    <row r="37" ht="12.75">
      <c r="A37" s="5" t="s">
        <v>97</v>
      </c>
    </row>
  </sheetData>
  <sheetProtection/>
  <mergeCells count="3">
    <mergeCell ref="A1:L1"/>
    <mergeCell ref="A2:C2"/>
    <mergeCell ref="A3:H3"/>
  </mergeCells>
  <hyperlinks>
    <hyperlink ref="A37" r:id="rId1" display="© Commonwealth of Australia 2011"/>
  </hyperlinks>
  <printOptions/>
  <pageMargins left="0.7875" right="0.7875" top="1.025" bottom="1.025" header="0.7875" footer="0.7875"/>
  <pageSetup fitToHeight="1" fitToWidth="1" horizontalDpi="300" verticalDpi="300" orientation="landscape" paperSize="9" scale="74" r:id="rId3"/>
  <headerFooter alignWithMargins="0">
    <oddHeader>&amp;C&amp;A</oddHeader>
    <oddFooter>&amp;CPage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zoomScalePageLayoutView="0" workbookViewId="0" topLeftCell="A1">
      <pane xSplit="1" ySplit="5" topLeftCell="B6" activePane="bottomRight" state="frozen"/>
      <selection pane="topLeft" activeCell="A2" sqref="A2:C3"/>
      <selection pane="topRight" activeCell="A2" sqref="A2:C3"/>
      <selection pane="bottomLeft" activeCell="A2" sqref="A2:C3"/>
      <selection pane="bottomRight" activeCell="A2" sqref="A2:C2"/>
    </sheetView>
  </sheetViews>
  <sheetFormatPr defaultColWidth="11.57421875" defaultRowHeight="12.75"/>
  <cols>
    <col min="1" max="1" width="38.8515625" style="0" customWidth="1"/>
    <col min="2" max="3" width="11.57421875" style="8" customWidth="1"/>
    <col min="4" max="4" width="12.28125" style="8" customWidth="1"/>
    <col min="5" max="8" width="11.57421875" style="8" customWidth="1"/>
    <col min="9" max="10" width="12.7109375" style="8" customWidth="1"/>
    <col min="11" max="14" width="11.57421875" style="8" customWidth="1"/>
    <col min="15" max="17" width="11.57421875" style="0" customWidth="1"/>
    <col min="18" max="18" width="11.57421875" style="8" customWidth="1"/>
  </cols>
  <sheetData>
    <row r="1" spans="1:18" ht="67.5" customHeight="1">
      <c r="A1" s="28" t="s">
        <v>94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5" ht="22.5" customHeight="1">
      <c r="A2" s="30" t="s">
        <v>95</v>
      </c>
      <c r="B2" s="30"/>
      <c r="C2" s="30"/>
      <c r="E2" s="1"/>
    </row>
    <row r="3" spans="1:12" ht="12.75">
      <c r="A3" s="33" t="s">
        <v>105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7" ht="24" customHeight="1">
      <c r="A4" s="4" t="s">
        <v>51</v>
      </c>
      <c r="O4" s="8"/>
      <c r="P4" s="8"/>
      <c r="Q4" s="15"/>
    </row>
    <row r="5" spans="1:18" ht="68.25" customHeight="1">
      <c r="A5" s="6"/>
      <c r="B5" s="11" t="str">
        <f>HYPERLINK("http://www.abs.gov.au/ausstats/subscriber.nsf/LookupAttach/3415.0Data+Cubes-29.06.112/$File/34150DS0019_2006_07_Adult_Learning_Migrants.xls","Adult Learning 2006")</f>
        <v>Adult Learning 2006</v>
      </c>
      <c r="C5" s="11" t="str">
        <f>HYPERLINK("http://www.abs.gov.au/ausstats/subscriber.nsf/LookupAttach/3415.0Data+Cubes-29.06.113/$File/34150DS0020_2006_ALLS_Migrants.xls","Adult Literacy and Life Skills 2006")</f>
        <v>Adult Literacy and Life Skills 2006</v>
      </c>
      <c r="D5" s="11" t="str">
        <f>HYPERLINK("http://www.abs.gov.au/AUSSTATS/subscriber.nsf/LookupAttach/6250.0Data+Cubes-14.06.171/$File/62500DO001_201611.xls"," Characteristics of Recent Migrants 2016")</f>
        <v> Characteristics of Recent Migrants 2016</v>
      </c>
      <c r="E5" s="11" t="str">
        <f>HYPERLINK(" http://www.abs.gov.au/AUSSTATS/subscriber.nsf/LookupAttach/6250.0Data+Cubes-30.06.141/$File/62500DO001_201311.xls"," Characteristics of Recent Migrants 2013")</f>
        <v> Characteristics of Recent Migrants 2013</v>
      </c>
      <c r="F5" s="11" t="str">
        <f>HYPERLINK("http://www.abs.gov.au/ausstats/subscriber.nsf/LookupAttach/6250.0Data+Cubes-03.06.111/$File/62500Do001_201011replacement.xls"," Characteristics of Recent Migrants 2010")</f>
        <v> Characteristics of Recent Migrants 2010</v>
      </c>
      <c r="G5" s="11" t="str">
        <f>HYPERLINK("http://www.abs.gov.au/ausstats/subscriber.nsf/LookupAttach/3415.0Data+Cubes-26.07.12130/$File/34150DS0071_2009_SET_Migrants.xls","Education and Training Experience 2009")</f>
        <v>Education and Training Experience 2009</v>
      </c>
      <c r="H5" s="11" t="str">
        <f>HYPERLINK("http://www.abs.gov.au/ausstats/subscriber.nsf/LookupAttach/3415.0Data+Cubes-29.06.1124/$File/34150DS0005_2005_SET_Migrants.xls","Education and Training Experience 2005")</f>
        <v>Education and Training Experience 2005</v>
      </c>
      <c r="I5" s="11" t="str">
        <f>HYPERLINK("http://www.abs.gov.au/ausstats/Subscriber.nsf/LookupAttach/6227.0Data+Cubes-29.11.161/$File/62270Do001_201605.xls","Education and Work 2016")</f>
        <v>Education and Work 2016</v>
      </c>
      <c r="J5" s="11" t="str">
        <f>HYPERLINK("http://www.abs.gov.au/ausstats/subscriber.nsf/LookupAttach/3415.0Data+Cubes-28.06.16142/$File/34150DS0088_2015_Education and Work_Migrants.xls","Education and Work 2015")</f>
        <v>Education and Work 2015</v>
      </c>
      <c r="K5" s="11" t="str">
        <f>HYPERLINK("http://www.abs.gov.au/ausstats/subscriber.nsf/LookupAttach/3415.0Data+Cubes-19.08.15141/$File/34150DS0086_2013_Education and Work_Migrants.xls","Education and Work 2013")</f>
        <v>Education and Work 2013</v>
      </c>
      <c r="L5" s="11" t="str">
        <f>HYPERLINK("http://www.abs.gov.au/ausstats/subscriber.nsf/LookupAttach/3415.0Data+Cubes-29.06.1125/$File/34150DS0051_2010_Education and Work_Migrants.xls","Education and Work 2010")</f>
        <v>Education and Work 2010</v>
      </c>
      <c r="M5" s="11" t="str">
        <f>HYPERLINK("http://www.abs.gov.au/ausstats/subscriber.nsf/LookupAttach/3415.0Data+Cubes-29.06.1126/$File/34150DS0034_2007_Educ and Work_Migrants.xls","Education and Work 2007")</f>
        <v>Education and Work 2007</v>
      </c>
      <c r="N5" s="11" t="str">
        <f>HYPERLINK("http://www.abs.gov.au/ausstats/subscriber.nsf/LookupAttach/3415.0Data+Cubes-29.06.1127/$File/34150DS0006_2006_SEW_Migrants.xls","Education and Work 2006")</f>
        <v>Education and Work 2006</v>
      </c>
      <c r="O5" s="11" t="str">
        <f>HYPERLINK("http://www.abs.gov.au/ausstats/subscriber.nsf/LookupAttach/3415.0Data+Cubes-29.06.1139/$File/34150DS0024_2007_LFS_CoRMS_Migrants.xls","Labour Force Status and Other Characteristics of Recent Migrants 2007")</f>
        <v>Labour Force Status and Other Characteristics of Recent Migrants 2007</v>
      </c>
      <c r="P5" s="11" t="str">
        <f>HYPERLINK("http://www.abs.gov.au/ausstats/subscriber.nsf/LookupAttach/3415.0Data+Cubes-29.06.1140/$File/34150DS0012_2004_CoMS_Migrants.xls","Labour Force Status and Other Characteristics of Migrants 2004")</f>
        <v>Labour Force Status and Other Characteristics of Migrants 2004</v>
      </c>
      <c r="Q5" s="11" t="str">
        <f>HYPERLINK("http://www.abs.gov.au/ausstats/subscriber.nsf/LookupAttach/3415.0Data+Cubes-26.07.12295/$File/34150DS0073_2010-11_Learning and Work_Migrants.xls","Learning and Work 2010-11")</f>
        <v>Learning and Work 2010-11</v>
      </c>
      <c r="R5" s="11" t="str">
        <f>HYPERLINK("http://www.abs.gov.au/ausstats/subscriber.nsf/LookupAttach/4235.0Data+Cubes-22.06.164/$File/42350Do004_2015.xls","Qualifications and Work 2015")</f>
        <v>Qualifications and Work 2015</v>
      </c>
    </row>
    <row r="6" spans="1:18" ht="12.75">
      <c r="A6" s="3" t="s">
        <v>27</v>
      </c>
      <c r="B6" s="9" t="s">
        <v>59</v>
      </c>
      <c r="C6" s="9" t="s">
        <v>59</v>
      </c>
      <c r="D6" s="9" t="s">
        <v>59</v>
      </c>
      <c r="E6" s="9" t="s">
        <v>59</v>
      </c>
      <c r="F6" s="9" t="s">
        <v>59</v>
      </c>
      <c r="G6" s="9" t="s">
        <v>59</v>
      </c>
      <c r="H6" s="9" t="s">
        <v>59</v>
      </c>
      <c r="I6" s="9" t="s">
        <v>59</v>
      </c>
      <c r="J6" s="9" t="s">
        <v>59</v>
      </c>
      <c r="K6" s="9" t="s">
        <v>59</v>
      </c>
      <c r="L6" s="9" t="s">
        <v>59</v>
      </c>
      <c r="M6" s="9" t="s">
        <v>59</v>
      </c>
      <c r="N6" s="9" t="s">
        <v>59</v>
      </c>
      <c r="O6" s="9" t="s">
        <v>59</v>
      </c>
      <c r="P6" s="9" t="s">
        <v>59</v>
      </c>
      <c r="Q6" s="9" t="s">
        <v>59</v>
      </c>
      <c r="R6" s="9" t="s">
        <v>59</v>
      </c>
    </row>
    <row r="7" spans="1:18" ht="12.75">
      <c r="A7" s="3" t="s">
        <v>29</v>
      </c>
      <c r="B7" s="9" t="s">
        <v>28</v>
      </c>
      <c r="C7" s="9" t="s">
        <v>28</v>
      </c>
      <c r="D7" s="9" t="s">
        <v>28</v>
      </c>
      <c r="E7" s="9" t="s">
        <v>28</v>
      </c>
      <c r="F7" s="9" t="s">
        <v>28</v>
      </c>
      <c r="G7" s="9" t="s">
        <v>59</v>
      </c>
      <c r="H7" s="9" t="s">
        <v>59</v>
      </c>
      <c r="I7" s="9" t="s">
        <v>28</v>
      </c>
      <c r="J7" s="9" t="s">
        <v>28</v>
      </c>
      <c r="K7" s="9" t="s">
        <v>28</v>
      </c>
      <c r="L7" s="9" t="s">
        <v>28</v>
      </c>
      <c r="M7" s="9" t="s">
        <v>28</v>
      </c>
      <c r="N7" s="9" t="s">
        <v>28</v>
      </c>
      <c r="O7" s="9" t="s">
        <v>28</v>
      </c>
      <c r="P7" s="9" t="s">
        <v>28</v>
      </c>
      <c r="Q7" s="9" t="s">
        <v>28</v>
      </c>
      <c r="R7" s="9" t="s">
        <v>28</v>
      </c>
    </row>
    <row r="8" spans="1:18" ht="12.75">
      <c r="A8" s="3" t="s">
        <v>30</v>
      </c>
      <c r="B8" s="9" t="s">
        <v>28</v>
      </c>
      <c r="C8" s="9" t="s">
        <v>28</v>
      </c>
      <c r="D8" s="9" t="s">
        <v>28</v>
      </c>
      <c r="E8" s="9" t="s">
        <v>28</v>
      </c>
      <c r="F8" s="9" t="s">
        <v>28</v>
      </c>
      <c r="G8" s="9" t="s">
        <v>59</v>
      </c>
      <c r="H8" s="9" t="s">
        <v>59</v>
      </c>
      <c r="I8" s="9" t="s">
        <v>28</v>
      </c>
      <c r="J8" s="9" t="s">
        <v>28</v>
      </c>
      <c r="K8" s="9" t="s">
        <v>28</v>
      </c>
      <c r="L8" s="9" t="s">
        <v>28</v>
      </c>
      <c r="M8" s="9" t="s">
        <v>28</v>
      </c>
      <c r="N8" s="9" t="s">
        <v>28</v>
      </c>
      <c r="O8" s="9" t="s">
        <v>28</v>
      </c>
      <c r="P8" s="9" t="s">
        <v>28</v>
      </c>
      <c r="Q8" s="9" t="s">
        <v>28</v>
      </c>
      <c r="R8" s="9" t="s">
        <v>28</v>
      </c>
    </row>
    <row r="9" spans="1:18" ht="12.75">
      <c r="A9" s="3" t="s">
        <v>31</v>
      </c>
      <c r="B9" s="9" t="s">
        <v>28</v>
      </c>
      <c r="C9" s="9" t="s">
        <v>28</v>
      </c>
      <c r="D9" s="9" t="s">
        <v>28</v>
      </c>
      <c r="E9" s="9" t="s">
        <v>28</v>
      </c>
      <c r="F9" s="9" t="s">
        <v>28</v>
      </c>
      <c r="G9" s="9" t="s">
        <v>28</v>
      </c>
      <c r="H9" s="9" t="s">
        <v>28</v>
      </c>
      <c r="I9" s="9" t="s">
        <v>28</v>
      </c>
      <c r="J9" s="9" t="s">
        <v>28</v>
      </c>
      <c r="K9" s="9" t="s">
        <v>28</v>
      </c>
      <c r="L9" s="9" t="s">
        <v>28</v>
      </c>
      <c r="M9" s="9" t="s">
        <v>28</v>
      </c>
      <c r="N9" s="9" t="s">
        <v>28</v>
      </c>
      <c r="O9" s="9" t="s">
        <v>28</v>
      </c>
      <c r="P9" s="9" t="s">
        <v>28</v>
      </c>
      <c r="Q9" s="9" t="s">
        <v>28</v>
      </c>
      <c r="R9" s="9" t="s">
        <v>28</v>
      </c>
    </row>
    <row r="10" spans="1:18" ht="12.75">
      <c r="A10" s="3" t="s">
        <v>61</v>
      </c>
      <c r="B10" s="9" t="s">
        <v>28</v>
      </c>
      <c r="C10" s="9" t="s">
        <v>28</v>
      </c>
      <c r="D10" s="9" t="s">
        <v>28</v>
      </c>
      <c r="E10" s="9" t="s">
        <v>28</v>
      </c>
      <c r="F10" s="9" t="s">
        <v>28</v>
      </c>
      <c r="G10" s="9" t="s">
        <v>28</v>
      </c>
      <c r="H10" s="9" t="s">
        <v>28</v>
      </c>
      <c r="I10" s="9" t="s">
        <v>28</v>
      </c>
      <c r="J10" s="9" t="s">
        <v>28</v>
      </c>
      <c r="K10" s="9" t="s">
        <v>28</v>
      </c>
      <c r="L10" s="9" t="s">
        <v>28</v>
      </c>
      <c r="M10" s="9" t="s">
        <v>28</v>
      </c>
      <c r="N10" s="9" t="s">
        <v>28</v>
      </c>
      <c r="O10" s="9" t="s">
        <v>28</v>
      </c>
      <c r="P10" s="9" t="s">
        <v>28</v>
      </c>
      <c r="Q10" s="9" t="s">
        <v>28</v>
      </c>
      <c r="R10" s="9" t="s">
        <v>28</v>
      </c>
    </row>
    <row r="11" spans="1:18" ht="12.75">
      <c r="A11" s="3" t="s">
        <v>62</v>
      </c>
      <c r="B11" s="9" t="s">
        <v>28</v>
      </c>
      <c r="C11" s="9" t="s">
        <v>28</v>
      </c>
      <c r="D11" s="9" t="s">
        <v>28</v>
      </c>
      <c r="E11" s="9" t="s">
        <v>28</v>
      </c>
      <c r="F11" s="9" t="s">
        <v>28</v>
      </c>
      <c r="G11" s="9" t="s">
        <v>28</v>
      </c>
      <c r="H11" s="9" t="s">
        <v>28</v>
      </c>
      <c r="I11" s="9" t="s">
        <v>28</v>
      </c>
      <c r="J11" s="9" t="s">
        <v>28</v>
      </c>
      <c r="K11" s="9" t="s">
        <v>28</v>
      </c>
      <c r="L11" s="9" t="s">
        <v>28</v>
      </c>
      <c r="M11" s="9" t="s">
        <v>28</v>
      </c>
      <c r="N11" s="9" t="s">
        <v>28</v>
      </c>
      <c r="O11" s="9" t="s">
        <v>28</v>
      </c>
      <c r="P11" s="9" t="s">
        <v>28</v>
      </c>
      <c r="Q11" s="9" t="s">
        <v>28</v>
      </c>
      <c r="R11" s="9" t="s">
        <v>28</v>
      </c>
    </row>
    <row r="12" spans="1:18" ht="12.75">
      <c r="A12" s="3" t="s">
        <v>63</v>
      </c>
      <c r="B12" s="9" t="s">
        <v>28</v>
      </c>
      <c r="C12" s="9" t="s">
        <v>28</v>
      </c>
      <c r="D12" s="9" t="s">
        <v>28</v>
      </c>
      <c r="E12" s="9" t="s">
        <v>28</v>
      </c>
      <c r="F12" s="9" t="s">
        <v>28</v>
      </c>
      <c r="G12" s="9" t="s">
        <v>28</v>
      </c>
      <c r="H12" s="9" t="s">
        <v>28</v>
      </c>
      <c r="I12" s="9" t="s">
        <v>28</v>
      </c>
      <c r="J12" s="9" t="s">
        <v>28</v>
      </c>
      <c r="K12" s="9" t="s">
        <v>28</v>
      </c>
      <c r="L12" s="9" t="s">
        <v>28</v>
      </c>
      <c r="M12" s="9" t="s">
        <v>28</v>
      </c>
      <c r="N12" s="9" t="s">
        <v>28</v>
      </c>
      <c r="O12" s="9" t="s">
        <v>28</v>
      </c>
      <c r="P12" s="9" t="s">
        <v>28</v>
      </c>
      <c r="Q12" s="9" t="s">
        <v>28</v>
      </c>
      <c r="R12" s="9" t="s">
        <v>28</v>
      </c>
    </row>
    <row r="13" spans="1:18" ht="12.75">
      <c r="A13" s="3" t="s">
        <v>32</v>
      </c>
      <c r="B13" s="9" t="s">
        <v>28</v>
      </c>
      <c r="C13" s="9" t="s">
        <v>28</v>
      </c>
      <c r="D13" s="9" t="s">
        <v>28</v>
      </c>
      <c r="E13" s="9" t="s">
        <v>28</v>
      </c>
      <c r="F13" s="9" t="s">
        <v>28</v>
      </c>
      <c r="G13" s="9" t="s">
        <v>28</v>
      </c>
      <c r="H13" s="9" t="s">
        <v>28</v>
      </c>
      <c r="I13" s="9" t="s">
        <v>28</v>
      </c>
      <c r="J13" s="9" t="s">
        <v>28</v>
      </c>
      <c r="K13" s="9" t="s">
        <v>28</v>
      </c>
      <c r="L13" s="9" t="s">
        <v>28</v>
      </c>
      <c r="M13" s="9" t="s">
        <v>28</v>
      </c>
      <c r="N13" s="9" t="s">
        <v>28</v>
      </c>
      <c r="O13" s="9" t="s">
        <v>28</v>
      </c>
      <c r="P13" s="9" t="s">
        <v>59</v>
      </c>
      <c r="Q13" s="9" t="s">
        <v>28</v>
      </c>
      <c r="R13" s="9" t="s">
        <v>28</v>
      </c>
    </row>
    <row r="14" spans="1:18" ht="12.75">
      <c r="A14" s="3" t="s">
        <v>76</v>
      </c>
      <c r="B14" s="9" t="s">
        <v>28</v>
      </c>
      <c r="C14" s="9" t="s">
        <v>28</v>
      </c>
      <c r="D14" s="9" t="s">
        <v>59</v>
      </c>
      <c r="E14" s="9" t="s">
        <v>59</v>
      </c>
      <c r="F14" s="9" t="s">
        <v>59</v>
      </c>
      <c r="G14" s="9" t="s">
        <v>28</v>
      </c>
      <c r="H14" s="9" t="s">
        <v>28</v>
      </c>
      <c r="I14" s="9" t="s">
        <v>59</v>
      </c>
      <c r="J14" s="9" t="s">
        <v>59</v>
      </c>
      <c r="K14" s="9" t="s">
        <v>59</v>
      </c>
      <c r="L14" s="9" t="s">
        <v>28</v>
      </c>
      <c r="M14" s="9" t="s">
        <v>28</v>
      </c>
      <c r="N14" s="9" t="s">
        <v>28</v>
      </c>
      <c r="O14" s="9" t="s">
        <v>59</v>
      </c>
      <c r="P14" s="9" t="s">
        <v>59</v>
      </c>
      <c r="Q14" s="9" t="s">
        <v>28</v>
      </c>
      <c r="R14" s="9" t="s">
        <v>28</v>
      </c>
    </row>
    <row r="15" spans="1:18" ht="12.75">
      <c r="A15" s="3" t="s">
        <v>33</v>
      </c>
      <c r="B15" s="9" t="s">
        <v>28</v>
      </c>
      <c r="C15" s="9" t="s">
        <v>28</v>
      </c>
      <c r="D15" s="9" t="s">
        <v>28</v>
      </c>
      <c r="E15" s="9" t="s">
        <v>28</v>
      </c>
      <c r="F15" s="9" t="s">
        <v>28</v>
      </c>
      <c r="G15" s="9" t="s">
        <v>28</v>
      </c>
      <c r="H15" s="9" t="s">
        <v>28</v>
      </c>
      <c r="I15" s="9" t="s">
        <v>28</v>
      </c>
      <c r="J15" s="9" t="s">
        <v>28</v>
      </c>
      <c r="K15" s="9" t="s">
        <v>28</v>
      </c>
      <c r="L15" s="9" t="s">
        <v>28</v>
      </c>
      <c r="M15" s="9" t="s">
        <v>28</v>
      </c>
      <c r="N15" s="9" t="s">
        <v>28</v>
      </c>
      <c r="O15" s="9" t="s">
        <v>59</v>
      </c>
      <c r="P15" s="9" t="s">
        <v>59</v>
      </c>
      <c r="Q15" s="9" t="s">
        <v>28</v>
      </c>
      <c r="R15" s="9" t="s">
        <v>28</v>
      </c>
    </row>
    <row r="16" spans="1:18" ht="12.75">
      <c r="A16" s="3" t="s">
        <v>34</v>
      </c>
      <c r="B16" s="9" t="s">
        <v>59</v>
      </c>
      <c r="C16" s="9" t="s">
        <v>59</v>
      </c>
      <c r="D16" s="9" t="s">
        <v>59</v>
      </c>
      <c r="E16" s="9" t="s">
        <v>59</v>
      </c>
      <c r="F16" s="9" t="s">
        <v>59</v>
      </c>
      <c r="G16" s="9" t="s">
        <v>59</v>
      </c>
      <c r="H16" s="9" t="s">
        <v>59</v>
      </c>
      <c r="I16" s="9" t="s">
        <v>59</v>
      </c>
      <c r="J16" s="9" t="s">
        <v>59</v>
      </c>
      <c r="K16" s="9" t="s">
        <v>59</v>
      </c>
      <c r="L16" s="9" t="s">
        <v>59</v>
      </c>
      <c r="M16" s="9" t="s">
        <v>59</v>
      </c>
      <c r="N16" s="9" t="s">
        <v>59</v>
      </c>
      <c r="O16" s="9" t="s">
        <v>59</v>
      </c>
      <c r="P16" s="9" t="s">
        <v>59</v>
      </c>
      <c r="Q16" s="9" t="s">
        <v>59</v>
      </c>
      <c r="R16" s="9" t="s">
        <v>59</v>
      </c>
    </row>
    <row r="17" spans="1:18" ht="12.75">
      <c r="A17" s="3" t="s">
        <v>35</v>
      </c>
      <c r="B17" s="9" t="s">
        <v>28</v>
      </c>
      <c r="C17" s="9" t="s">
        <v>28</v>
      </c>
      <c r="D17" s="9" t="s">
        <v>59</v>
      </c>
      <c r="E17" s="9" t="s">
        <v>59</v>
      </c>
      <c r="F17" s="9" t="s">
        <v>59</v>
      </c>
      <c r="G17" s="9" t="s">
        <v>59</v>
      </c>
      <c r="H17" s="9" t="s">
        <v>59</v>
      </c>
      <c r="I17" s="9" t="s">
        <v>28</v>
      </c>
      <c r="J17" s="9" t="s">
        <v>28</v>
      </c>
      <c r="K17" s="9" t="s">
        <v>28</v>
      </c>
      <c r="L17" s="9" t="s">
        <v>28</v>
      </c>
      <c r="M17" s="9" t="s">
        <v>28</v>
      </c>
      <c r="N17" s="9" t="s">
        <v>28</v>
      </c>
      <c r="O17" s="9" t="s">
        <v>59</v>
      </c>
      <c r="P17" s="9" t="s">
        <v>59</v>
      </c>
      <c r="Q17" s="9" t="s">
        <v>59</v>
      </c>
      <c r="R17" s="9" t="s">
        <v>59</v>
      </c>
    </row>
    <row r="18" spans="1:18" ht="12.75">
      <c r="A18" s="3" t="s">
        <v>60</v>
      </c>
      <c r="B18" s="9" t="s">
        <v>28</v>
      </c>
      <c r="C18" s="9" t="s">
        <v>28</v>
      </c>
      <c r="D18" s="9" t="s">
        <v>59</v>
      </c>
      <c r="E18" s="9" t="s">
        <v>59</v>
      </c>
      <c r="F18" s="9" t="s">
        <v>59</v>
      </c>
      <c r="G18" s="9" t="s">
        <v>28</v>
      </c>
      <c r="H18" s="9" t="s">
        <v>28</v>
      </c>
      <c r="I18" s="9" t="s">
        <v>28</v>
      </c>
      <c r="J18" s="9" t="s">
        <v>28</v>
      </c>
      <c r="K18" s="9" t="s">
        <v>28</v>
      </c>
      <c r="L18" s="9" t="s">
        <v>28</v>
      </c>
      <c r="M18" s="9" t="s">
        <v>28</v>
      </c>
      <c r="N18" s="9" t="s">
        <v>28</v>
      </c>
      <c r="O18" s="9" t="s">
        <v>28</v>
      </c>
      <c r="P18" s="9" t="s">
        <v>28</v>
      </c>
      <c r="Q18" s="9" t="s">
        <v>59</v>
      </c>
      <c r="R18" s="9" t="s">
        <v>59</v>
      </c>
    </row>
    <row r="19" spans="1:18" ht="12.75">
      <c r="A19" s="3" t="s">
        <v>36</v>
      </c>
      <c r="B19" s="9" t="s">
        <v>28</v>
      </c>
      <c r="C19" s="9" t="s">
        <v>28</v>
      </c>
      <c r="D19" s="9" t="s">
        <v>59</v>
      </c>
      <c r="E19" s="9" t="s">
        <v>59</v>
      </c>
      <c r="F19" s="9" t="s">
        <v>59</v>
      </c>
      <c r="G19" s="9" t="s">
        <v>59</v>
      </c>
      <c r="H19" s="9" t="s">
        <v>59</v>
      </c>
      <c r="I19" s="9" t="s">
        <v>28</v>
      </c>
      <c r="J19" s="9" t="s">
        <v>28</v>
      </c>
      <c r="K19" s="9" t="s">
        <v>28</v>
      </c>
      <c r="L19" s="9" t="s">
        <v>28</v>
      </c>
      <c r="M19" s="9" t="s">
        <v>28</v>
      </c>
      <c r="N19" s="9" t="s">
        <v>28</v>
      </c>
      <c r="O19" s="9" t="s">
        <v>59</v>
      </c>
      <c r="P19" s="9" t="s">
        <v>59</v>
      </c>
      <c r="Q19" s="9" t="s">
        <v>59</v>
      </c>
      <c r="R19" s="9" t="s">
        <v>59</v>
      </c>
    </row>
    <row r="20" spans="1:18" ht="12.75">
      <c r="A20" s="3" t="s">
        <v>37</v>
      </c>
      <c r="B20" s="9" t="s">
        <v>28</v>
      </c>
      <c r="C20" s="9" t="s">
        <v>28</v>
      </c>
      <c r="D20" s="9" t="s">
        <v>28</v>
      </c>
      <c r="E20" s="9" t="s">
        <v>28</v>
      </c>
      <c r="F20" s="9" t="s">
        <v>28</v>
      </c>
      <c r="G20" s="9" t="s">
        <v>59</v>
      </c>
      <c r="H20" s="9" t="s">
        <v>59</v>
      </c>
      <c r="I20" s="9" t="s">
        <v>28</v>
      </c>
      <c r="J20" s="9" t="s">
        <v>28</v>
      </c>
      <c r="K20" s="9" t="s">
        <v>28</v>
      </c>
      <c r="L20" s="9" t="s">
        <v>28</v>
      </c>
      <c r="M20" s="9" t="s">
        <v>28</v>
      </c>
      <c r="N20" s="9" t="s">
        <v>28</v>
      </c>
      <c r="O20" s="9" t="s">
        <v>28</v>
      </c>
      <c r="P20" s="9" t="s">
        <v>28</v>
      </c>
      <c r="Q20" s="9" t="s">
        <v>59</v>
      </c>
      <c r="R20" s="9" t="s">
        <v>59</v>
      </c>
    </row>
    <row r="21" spans="1:18" ht="12.75">
      <c r="A21" s="3" t="s">
        <v>38</v>
      </c>
      <c r="B21" s="9" t="s">
        <v>28</v>
      </c>
      <c r="C21" s="9" t="s">
        <v>59</v>
      </c>
      <c r="D21" s="9" t="s">
        <v>59</v>
      </c>
      <c r="E21" s="9" t="s">
        <v>59</v>
      </c>
      <c r="F21" s="9" t="s">
        <v>59</v>
      </c>
      <c r="G21" s="9" t="s">
        <v>59</v>
      </c>
      <c r="H21" s="9" t="s">
        <v>59</v>
      </c>
      <c r="I21" s="9" t="s">
        <v>28</v>
      </c>
      <c r="J21" s="9" t="s">
        <v>28</v>
      </c>
      <c r="K21" s="9" t="s">
        <v>28</v>
      </c>
      <c r="L21" s="9" t="s">
        <v>28</v>
      </c>
      <c r="M21" s="9" t="s">
        <v>28</v>
      </c>
      <c r="N21" s="9" t="s">
        <v>28</v>
      </c>
      <c r="O21" s="9" t="s">
        <v>59</v>
      </c>
      <c r="P21" s="9" t="s">
        <v>59</v>
      </c>
      <c r="Q21" s="9" t="s">
        <v>28</v>
      </c>
      <c r="R21" s="9" t="s">
        <v>59</v>
      </c>
    </row>
    <row r="22" spans="1:18" ht="12.75">
      <c r="A22" s="3" t="s">
        <v>39</v>
      </c>
      <c r="B22" s="9" t="s">
        <v>28</v>
      </c>
      <c r="C22" s="9" t="s">
        <v>28</v>
      </c>
      <c r="D22" s="9" t="s">
        <v>28</v>
      </c>
      <c r="E22" s="9" t="s">
        <v>28</v>
      </c>
      <c r="F22" s="9" t="s">
        <v>28</v>
      </c>
      <c r="G22" s="9" t="s">
        <v>28</v>
      </c>
      <c r="H22" s="9" t="s">
        <v>28</v>
      </c>
      <c r="I22" s="9" t="s">
        <v>28</v>
      </c>
      <c r="J22" s="9" t="s">
        <v>28</v>
      </c>
      <c r="K22" s="9" t="s">
        <v>28</v>
      </c>
      <c r="L22" s="9" t="s">
        <v>28</v>
      </c>
      <c r="M22" s="9" t="s">
        <v>28</v>
      </c>
      <c r="N22" s="9" t="s">
        <v>28</v>
      </c>
      <c r="O22" s="9" t="s">
        <v>28</v>
      </c>
      <c r="P22" s="9" t="s">
        <v>28</v>
      </c>
      <c r="Q22" s="9" t="s">
        <v>59</v>
      </c>
      <c r="R22" s="9" t="s">
        <v>59</v>
      </c>
    </row>
    <row r="23" spans="1:18" ht="12.75">
      <c r="A23" s="3" t="s">
        <v>64</v>
      </c>
      <c r="B23" s="9" t="s">
        <v>28</v>
      </c>
      <c r="C23" s="9" t="s">
        <v>28</v>
      </c>
      <c r="D23" s="9" t="s">
        <v>28</v>
      </c>
      <c r="E23" s="9" t="s">
        <v>28</v>
      </c>
      <c r="F23" s="9" t="s">
        <v>28</v>
      </c>
      <c r="G23" s="9" t="s">
        <v>28</v>
      </c>
      <c r="H23" s="9" t="s">
        <v>28</v>
      </c>
      <c r="I23" s="9" t="s">
        <v>28</v>
      </c>
      <c r="J23" s="9" t="s">
        <v>28</v>
      </c>
      <c r="K23" s="9" t="s">
        <v>28</v>
      </c>
      <c r="L23" s="9" t="s">
        <v>28</v>
      </c>
      <c r="M23" s="9" t="s">
        <v>28</v>
      </c>
      <c r="N23" s="9" t="s">
        <v>28</v>
      </c>
      <c r="O23" s="9" t="s">
        <v>28</v>
      </c>
      <c r="P23" s="9" t="s">
        <v>28</v>
      </c>
      <c r="Q23" s="9" t="s">
        <v>59</v>
      </c>
      <c r="R23" s="9" t="s">
        <v>59</v>
      </c>
    </row>
    <row r="24" spans="1:18" ht="12.75">
      <c r="A24" s="3" t="s">
        <v>40</v>
      </c>
      <c r="B24" s="9" t="s">
        <v>28</v>
      </c>
      <c r="C24" s="9" t="s">
        <v>28</v>
      </c>
      <c r="D24" s="9" t="s">
        <v>59</v>
      </c>
      <c r="E24" s="9" t="s">
        <v>59</v>
      </c>
      <c r="F24" s="9" t="s">
        <v>59</v>
      </c>
      <c r="G24" s="9" t="s">
        <v>59</v>
      </c>
      <c r="H24" s="9" t="s">
        <v>59</v>
      </c>
      <c r="I24" s="9" t="s">
        <v>59</v>
      </c>
      <c r="J24" s="9" t="s">
        <v>59</v>
      </c>
      <c r="K24" s="9" t="s">
        <v>59</v>
      </c>
      <c r="L24" s="9" t="s">
        <v>28</v>
      </c>
      <c r="M24" s="9" t="s">
        <v>28</v>
      </c>
      <c r="N24" s="9" t="s">
        <v>28</v>
      </c>
      <c r="O24" s="9" t="s">
        <v>59</v>
      </c>
      <c r="P24" s="9" t="s">
        <v>59</v>
      </c>
      <c r="Q24" s="9" t="s">
        <v>59</v>
      </c>
      <c r="R24" s="9" t="s">
        <v>59</v>
      </c>
    </row>
    <row r="25" spans="1:18" ht="12.75">
      <c r="A25" s="3" t="s">
        <v>77</v>
      </c>
      <c r="B25" s="9" t="s">
        <v>28</v>
      </c>
      <c r="C25" s="9" t="s">
        <v>28</v>
      </c>
      <c r="D25" s="9" t="s">
        <v>59</v>
      </c>
      <c r="E25" s="9" t="s">
        <v>59</v>
      </c>
      <c r="F25" s="9" t="s">
        <v>59</v>
      </c>
      <c r="G25" s="9" t="s">
        <v>28</v>
      </c>
      <c r="H25" s="9" t="s">
        <v>28</v>
      </c>
      <c r="I25" s="9" t="s">
        <v>59</v>
      </c>
      <c r="J25" s="9" t="s">
        <v>59</v>
      </c>
      <c r="K25" s="9" t="s">
        <v>59</v>
      </c>
      <c r="L25" s="9" t="s">
        <v>28</v>
      </c>
      <c r="M25" s="9" t="s">
        <v>28</v>
      </c>
      <c r="N25" s="9" t="s">
        <v>28</v>
      </c>
      <c r="O25" s="9" t="s">
        <v>59</v>
      </c>
      <c r="P25" s="9" t="s">
        <v>28</v>
      </c>
      <c r="Q25" s="9" t="s">
        <v>28</v>
      </c>
      <c r="R25" s="9" t="s">
        <v>59</v>
      </c>
    </row>
    <row r="26" spans="1:18" ht="12.75">
      <c r="A26" s="3" t="s">
        <v>41</v>
      </c>
      <c r="B26" s="9" t="s">
        <v>28</v>
      </c>
      <c r="C26" s="9" t="s">
        <v>28</v>
      </c>
      <c r="D26" s="9" t="s">
        <v>28</v>
      </c>
      <c r="E26" s="9" t="s">
        <v>28</v>
      </c>
      <c r="F26" s="9" t="s">
        <v>28</v>
      </c>
      <c r="G26" s="9" t="s">
        <v>28</v>
      </c>
      <c r="H26" s="9" t="s">
        <v>28</v>
      </c>
      <c r="I26" s="9" t="s">
        <v>28</v>
      </c>
      <c r="J26" s="9" t="s">
        <v>28</v>
      </c>
      <c r="K26" s="9" t="s">
        <v>28</v>
      </c>
      <c r="L26" s="9" t="s">
        <v>28</v>
      </c>
      <c r="M26" s="9" t="s">
        <v>28</v>
      </c>
      <c r="N26" s="9" t="s">
        <v>28</v>
      </c>
      <c r="O26" s="9" t="s">
        <v>28</v>
      </c>
      <c r="P26" s="9" t="s">
        <v>28</v>
      </c>
      <c r="Q26" s="9" t="s">
        <v>28</v>
      </c>
      <c r="R26" s="9" t="s">
        <v>28</v>
      </c>
    </row>
    <row r="27" spans="1:18" ht="12.75">
      <c r="A27" s="3" t="s">
        <v>42</v>
      </c>
      <c r="B27" s="9" t="s">
        <v>28</v>
      </c>
      <c r="C27" s="9" t="s">
        <v>28</v>
      </c>
      <c r="D27" s="9" t="s">
        <v>28</v>
      </c>
      <c r="E27" s="9" t="s">
        <v>28</v>
      </c>
      <c r="F27" s="9" t="s">
        <v>28</v>
      </c>
      <c r="G27" s="9" t="s">
        <v>28</v>
      </c>
      <c r="H27" s="9" t="s">
        <v>28</v>
      </c>
      <c r="I27" s="9" t="s">
        <v>28</v>
      </c>
      <c r="J27" s="9" t="s">
        <v>28</v>
      </c>
      <c r="K27" s="9" t="s">
        <v>28</v>
      </c>
      <c r="L27" s="9" t="s">
        <v>28</v>
      </c>
      <c r="M27" s="9" t="s">
        <v>28</v>
      </c>
      <c r="N27" s="9" t="s">
        <v>28</v>
      </c>
      <c r="O27" s="9" t="s">
        <v>28</v>
      </c>
      <c r="P27" s="9" t="s">
        <v>28</v>
      </c>
      <c r="Q27" s="9" t="s">
        <v>28</v>
      </c>
      <c r="R27" s="9" t="s">
        <v>28</v>
      </c>
    </row>
    <row r="28" spans="1:18" ht="12.75">
      <c r="A28" s="3" t="s">
        <v>43</v>
      </c>
      <c r="B28" s="9" t="s">
        <v>28</v>
      </c>
      <c r="C28" s="9" t="s">
        <v>28</v>
      </c>
      <c r="D28" s="9" t="s">
        <v>59</v>
      </c>
      <c r="E28" s="9" t="s">
        <v>59</v>
      </c>
      <c r="F28" s="9" t="s">
        <v>59</v>
      </c>
      <c r="G28" s="9" t="s">
        <v>28</v>
      </c>
      <c r="H28" s="9" t="s">
        <v>28</v>
      </c>
      <c r="I28" s="9" t="s">
        <v>59</v>
      </c>
      <c r="J28" s="9" t="s">
        <v>59</v>
      </c>
      <c r="K28" s="9" t="s">
        <v>59</v>
      </c>
      <c r="L28" s="9" t="s">
        <v>28</v>
      </c>
      <c r="M28" s="9" t="s">
        <v>28</v>
      </c>
      <c r="N28" s="9" t="s">
        <v>28</v>
      </c>
      <c r="O28" s="9" t="s">
        <v>59</v>
      </c>
      <c r="P28" s="9" t="s">
        <v>59</v>
      </c>
      <c r="Q28" s="9" t="s">
        <v>28</v>
      </c>
      <c r="R28" s="9" t="s">
        <v>59</v>
      </c>
    </row>
    <row r="29" spans="1:18" ht="12.75">
      <c r="A29" s="3" t="s">
        <v>65</v>
      </c>
      <c r="B29" s="9" t="s">
        <v>28</v>
      </c>
      <c r="C29" s="9" t="s">
        <v>28</v>
      </c>
      <c r="D29" s="9" t="s">
        <v>59</v>
      </c>
      <c r="E29" s="9" t="s">
        <v>59</v>
      </c>
      <c r="F29" s="9" t="s">
        <v>59</v>
      </c>
      <c r="G29" s="9" t="s">
        <v>28</v>
      </c>
      <c r="H29" s="9" t="s">
        <v>28</v>
      </c>
      <c r="I29" s="9" t="s">
        <v>59</v>
      </c>
      <c r="J29" s="9" t="s">
        <v>59</v>
      </c>
      <c r="K29" s="9" t="s">
        <v>59</v>
      </c>
      <c r="L29" s="9" t="s">
        <v>28</v>
      </c>
      <c r="M29" s="9" t="s">
        <v>28</v>
      </c>
      <c r="N29" s="9" t="s">
        <v>28</v>
      </c>
      <c r="O29" s="9" t="s">
        <v>28</v>
      </c>
      <c r="P29" s="9" t="s">
        <v>28</v>
      </c>
      <c r="Q29" s="9" t="s">
        <v>28</v>
      </c>
      <c r="R29" s="9" t="s">
        <v>28</v>
      </c>
    </row>
    <row r="30" spans="1:18" ht="12.75">
      <c r="A30" s="3" t="s">
        <v>66</v>
      </c>
      <c r="B30" s="9" t="s">
        <v>28</v>
      </c>
      <c r="C30" s="9" t="s">
        <v>28</v>
      </c>
      <c r="D30" s="9" t="s">
        <v>28</v>
      </c>
      <c r="E30" s="9" t="s">
        <v>28</v>
      </c>
      <c r="F30" s="9" t="s">
        <v>28</v>
      </c>
      <c r="G30" s="9" t="s">
        <v>28</v>
      </c>
      <c r="H30" s="9" t="s">
        <v>28</v>
      </c>
      <c r="I30" s="9" t="s">
        <v>59</v>
      </c>
      <c r="J30" s="9" t="s">
        <v>59</v>
      </c>
      <c r="K30" s="9" t="s">
        <v>59</v>
      </c>
      <c r="L30" s="9" t="s">
        <v>28</v>
      </c>
      <c r="M30" s="9" t="s">
        <v>28</v>
      </c>
      <c r="N30" s="9" t="s">
        <v>28</v>
      </c>
      <c r="O30" s="9" t="s">
        <v>28</v>
      </c>
      <c r="P30" s="9" t="s">
        <v>28</v>
      </c>
      <c r="Q30" s="9" t="s">
        <v>28</v>
      </c>
      <c r="R30" s="9" t="s">
        <v>28</v>
      </c>
    </row>
    <row r="31" spans="1:18" ht="12.75">
      <c r="A31" s="3" t="s">
        <v>44</v>
      </c>
      <c r="B31" s="9" t="s">
        <v>59</v>
      </c>
      <c r="C31" s="9" t="s">
        <v>59</v>
      </c>
      <c r="D31" s="9" t="s">
        <v>59</v>
      </c>
      <c r="E31" s="9" t="s">
        <v>59</v>
      </c>
      <c r="F31" s="9" t="s">
        <v>59</v>
      </c>
      <c r="G31" s="9" t="s">
        <v>59</v>
      </c>
      <c r="H31" s="9" t="s">
        <v>59</v>
      </c>
      <c r="I31" s="9" t="s">
        <v>59</v>
      </c>
      <c r="J31" s="9" t="s">
        <v>59</v>
      </c>
      <c r="K31" s="9" t="s">
        <v>59</v>
      </c>
      <c r="L31" s="9" t="s">
        <v>59</v>
      </c>
      <c r="M31" s="9" t="s">
        <v>59</v>
      </c>
      <c r="N31" s="9" t="s">
        <v>59</v>
      </c>
      <c r="O31" s="9" t="s">
        <v>59</v>
      </c>
      <c r="P31" s="9" t="s">
        <v>59</v>
      </c>
      <c r="Q31" s="9" t="s">
        <v>59</v>
      </c>
      <c r="R31" s="9" t="s">
        <v>59</v>
      </c>
    </row>
    <row r="32" spans="1:18" ht="12.75">
      <c r="A32" s="3" t="s">
        <v>45</v>
      </c>
      <c r="B32" s="9" t="s">
        <v>59</v>
      </c>
      <c r="C32" s="9" t="s">
        <v>28</v>
      </c>
      <c r="D32" s="9" t="s">
        <v>59</v>
      </c>
      <c r="E32" s="9" t="s">
        <v>59</v>
      </c>
      <c r="F32" s="9" t="s">
        <v>59</v>
      </c>
      <c r="G32" s="9" t="s">
        <v>59</v>
      </c>
      <c r="H32" s="9" t="s">
        <v>59</v>
      </c>
      <c r="I32" s="9" t="s">
        <v>59</v>
      </c>
      <c r="J32" s="9" t="s">
        <v>59</v>
      </c>
      <c r="K32" s="9" t="s">
        <v>59</v>
      </c>
      <c r="L32" s="9" t="s">
        <v>59</v>
      </c>
      <c r="M32" s="9" t="s">
        <v>59</v>
      </c>
      <c r="N32" s="9" t="s">
        <v>59</v>
      </c>
      <c r="O32" s="9" t="s">
        <v>59</v>
      </c>
      <c r="P32" s="9" t="s">
        <v>59</v>
      </c>
      <c r="Q32" s="9" t="s">
        <v>59</v>
      </c>
      <c r="R32" s="9" t="s">
        <v>59</v>
      </c>
    </row>
    <row r="33" spans="1:18" ht="12.75">
      <c r="A33" s="3" t="s">
        <v>46</v>
      </c>
      <c r="B33" s="9" t="s">
        <v>59</v>
      </c>
      <c r="C33" s="9" t="s">
        <v>59</v>
      </c>
      <c r="D33" s="9" t="s">
        <v>59</v>
      </c>
      <c r="E33" s="9" t="s">
        <v>59</v>
      </c>
      <c r="F33" s="9" t="s">
        <v>59</v>
      </c>
      <c r="G33" s="9" t="s">
        <v>59</v>
      </c>
      <c r="H33" s="9" t="s">
        <v>59</v>
      </c>
      <c r="I33" s="9" t="s">
        <v>59</v>
      </c>
      <c r="J33" s="9" t="s">
        <v>59</v>
      </c>
      <c r="K33" s="9" t="s">
        <v>59</v>
      </c>
      <c r="L33" s="9" t="s">
        <v>59</v>
      </c>
      <c r="M33" s="9" t="s">
        <v>59</v>
      </c>
      <c r="N33" s="9" t="s">
        <v>59</v>
      </c>
      <c r="O33" s="9" t="s">
        <v>59</v>
      </c>
      <c r="P33" s="9" t="s">
        <v>59</v>
      </c>
      <c r="Q33" s="9" t="s">
        <v>59</v>
      </c>
      <c r="R33" s="9" t="s">
        <v>59</v>
      </c>
    </row>
    <row r="34" spans="1:18" ht="12.75">
      <c r="A34" s="3" t="s">
        <v>47</v>
      </c>
      <c r="B34" s="9" t="s">
        <v>28</v>
      </c>
      <c r="C34" s="9" t="s">
        <v>28</v>
      </c>
      <c r="D34" s="9" t="s">
        <v>59</v>
      </c>
      <c r="E34" s="9" t="s">
        <v>59</v>
      </c>
      <c r="F34" s="9" t="s">
        <v>59</v>
      </c>
      <c r="G34" s="9" t="s">
        <v>59</v>
      </c>
      <c r="H34" s="9" t="s">
        <v>59</v>
      </c>
      <c r="I34" s="9" t="s">
        <v>28</v>
      </c>
      <c r="J34" s="9" t="s">
        <v>28</v>
      </c>
      <c r="K34" s="9" t="s">
        <v>28</v>
      </c>
      <c r="L34" s="9" t="s">
        <v>28</v>
      </c>
      <c r="M34" s="9" t="s">
        <v>28</v>
      </c>
      <c r="N34" s="9" t="s">
        <v>28</v>
      </c>
      <c r="O34" s="9" t="s">
        <v>28</v>
      </c>
      <c r="P34" s="9" t="s">
        <v>28</v>
      </c>
      <c r="Q34" s="9" t="s">
        <v>59</v>
      </c>
      <c r="R34" s="9" t="s">
        <v>59</v>
      </c>
    </row>
    <row r="37" ht="12.75">
      <c r="A37" s="5" t="s">
        <v>97</v>
      </c>
    </row>
  </sheetData>
  <sheetProtection/>
  <mergeCells count="3">
    <mergeCell ref="A2:C2"/>
    <mergeCell ref="A3:L3"/>
    <mergeCell ref="A1:R1"/>
  </mergeCells>
  <hyperlinks>
    <hyperlink ref="A37" r:id="rId1" display="© Commonwealth of Australia 2011"/>
  </hyperlinks>
  <printOptions/>
  <pageMargins left="0.7875" right="0.7875" top="1.025" bottom="1.025" header="0.7875" footer="0.7875"/>
  <pageSetup fitToHeight="0" fitToWidth="1" horizontalDpi="300" verticalDpi="300" orientation="landscape" paperSize="9" scale="69" r:id="rId3"/>
  <headerFooter alignWithMargins="0">
    <oddHeader>&amp;C&amp;A</oddHeader>
    <oddFooter>&amp;CPage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pane xSplit="1" ySplit="5" topLeftCell="B18" activePane="bottomRight" state="frozen"/>
      <selection pane="topLeft" activeCell="A3" sqref="A3:C3"/>
      <selection pane="topRight" activeCell="A3" sqref="A3:C3"/>
      <selection pane="bottomLeft" activeCell="A3" sqref="A3:C3"/>
      <selection pane="bottomRight" activeCell="A2" sqref="A2:C2"/>
    </sheetView>
  </sheetViews>
  <sheetFormatPr defaultColWidth="11.57421875" defaultRowHeight="12.75"/>
  <cols>
    <col min="1" max="1" width="38.8515625" style="0" customWidth="1"/>
    <col min="2" max="5" width="11.57421875" style="8" customWidth="1"/>
    <col min="6" max="7" width="12.57421875" style="8" customWidth="1"/>
    <col min="8" max="18" width="11.57421875" style="8" customWidth="1"/>
  </cols>
  <sheetData>
    <row r="1" spans="1:19" ht="67.5" customHeight="1">
      <c r="A1" s="28" t="s">
        <v>94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3" ht="22.5" customHeight="1">
      <c r="A2" s="30" t="s">
        <v>95</v>
      </c>
      <c r="B2" s="30"/>
      <c r="C2" s="30"/>
    </row>
    <row r="3" spans="1:8" ht="12.75">
      <c r="A3" s="33" t="s">
        <v>105</v>
      </c>
      <c r="B3" s="33"/>
      <c r="C3" s="33"/>
      <c r="D3" s="33"/>
      <c r="E3" s="33"/>
      <c r="F3" s="33"/>
      <c r="G3" s="33"/>
      <c r="H3" s="33"/>
    </row>
    <row r="4" spans="1:19" ht="24" customHeight="1">
      <c r="A4" s="4" t="s">
        <v>52</v>
      </c>
      <c r="F4" s="11"/>
      <c r="G4" s="11"/>
      <c r="S4" s="8"/>
    </row>
    <row r="5" spans="1:19" ht="43.5" customHeight="1">
      <c r="A5" s="6"/>
      <c r="B5" s="11" t="str">
        <f>HYPERLINK("http://www.abs.gov.au/ausstats/subscriber.nsf/LookupAttach/3415.0Data+Cubes-29.06.1115/$File/34150DS0023_2005_Child_Care_Migrants.xls","Child Care 2005")</f>
        <v>Child Care 2005</v>
      </c>
      <c r="C5" s="11" t="str">
        <f>HYPERLINK("http://www.abs.gov.au/ausstats/subscriber.nsf/LookupAttach/3415.0Data+Cubes-26.07.12120/$File/34150DS0058_2009_SDAC_Migrants.xls","Disability Ageing and Carers 2009")</f>
        <v>Disability Ageing and Carers 2009</v>
      </c>
      <c r="D5" s="11" t="str">
        <f>HYPERLINK("http://www.abs.gov.au/ausstats/subscriber.nsf/LookupAttach/3415.0Data+Cubes-29.06.1122/$File/34150DS0004_2003_SDAC_Migrants.xls","Disability Ageing and Carers 2003")</f>
        <v>Disability Ageing and Carers 2003</v>
      </c>
      <c r="E5" s="11" t="str">
        <f>HYPERLINK("http://www.abs.gov.au/ausstats/subscriber.nsf/LookupAttach/3415.0Data+Cubes-29.06.1123/$File/34150DS0027_2007_Divorces_Migrants.xls","Divorces 2007")</f>
        <v>Divorces 2007</v>
      </c>
      <c r="F5" s="11" t="str">
        <f>HYPERLINK("http://www.abs.gov.au/ausstats/subscriber.nsf/LookupAttach/3415.0Data+Cubes-29.11.11170/$File/34150DS0059_2009-10_Family Characteristics_migrants.xls","Family Characteristics 2009-10")</f>
        <v>Family Characteristics 2009-10</v>
      </c>
      <c r="G5" s="11" t="str">
        <f>HYPERLINK("http://www.abs.gov.au/ausstats/subscriber.nsf/LookupAttach/3415.0Data+Cubes-19.08.15185/$File/41590do012.xls","General Social Survey 2014 Table 12")</f>
        <v>General Social Survey 2014 Table 12</v>
      </c>
      <c r="H5" s="11" t="str">
        <f>HYPERLINK("http://www.abs.gov.au/ausstats/subscriber.nsf/LookupAttach/3415.0Data+Cubes-29.11.11190/$File/34150DS0062_2010_GSS_migrants.xls","General Social Survey 2010")</f>
        <v>General Social Survey 2010</v>
      </c>
      <c r="I5" s="11" t="str">
        <f>HYPERLINK("http://www.abs.gov.au/ausstats/subscriber.nsf/LookupAttach/3415.0Data+Cubes-29.06.1132/$File/34150DS0007_2006_GSS_Migrants.xls","General Social Survey 2006")</f>
        <v>General Social Survey 2006</v>
      </c>
      <c r="J5" s="11" t="str">
        <f>HYPERLINK("http://www.abs.gov.au/ausstats/subscriber.nsf/LookupAttach/3415.0Data+Cubes-29.06.1133/$File/34150DS0008_2002_GSS_Migrants.xls","General Social Survey 2002")</f>
        <v>General Social Survey 2002</v>
      </c>
      <c r="K5" s="11" t="str">
        <f>HYPERLINK("http://www.abs.gov.au/ausstats/subscriber.nsf/LookupAttach/3415.0Data+Cubes-29.06.1142/$File/34150DS0029_2007_Marriages_Migrants.xls","Marriages 2007")</f>
        <v>Marriages 2007</v>
      </c>
      <c r="L5" s="11" t="str">
        <f>HYPERLINK("http://www.abs.gov.au/ausstats/subscriber.nsf/LookupAttach/3415.0Data+Cubes-28.06.16303/$File/34150DS0087_2014_Marriages and Divorces_Migrants.xls","Marriages and Divorces 2014")</f>
        <v>Marriages and Divorces 2014</v>
      </c>
      <c r="M5" s="11" t="str">
        <f>HYPERLINK("http://www.abs.gov.au/ausstats/subscriber.nsf/LookupAttach/3415.0Data+Cubes-19.08.15301/$File/34150DS0085_2013_Marriages and Divorces_Migrants.xls","Marriages and Divorces 2013")</f>
        <v>Marriages and Divorces 2013</v>
      </c>
      <c r="N5" s="11" t="str">
        <f>HYPERLINK("http://www.abs.gov.au/ausstats/subscriber.nsf/LookupAttach/3415.0Data+Cubes-19.08.15302/$File/34150DS0084_2012_Marriages and Divorces_Migrants.xls","Marriages and Divorces 2012")</f>
        <v>Marriages and Divorces 2012</v>
      </c>
      <c r="O5" s="11" t="str">
        <f>HYPERLINK("http://www.abs.gov.au/ausstats/subscriber.nsf/LookupAttach/3415.0Data+Cubes-23.07.13300/$File/34150DS0079_2011_Marriages and Divorces_Migrants.xls","Marriages and Divorces 2011")</f>
        <v>Marriages and Divorces 2011</v>
      </c>
      <c r="P5" s="11" t="str">
        <f>HYPERLINK("http://www.abs.gov.au/ausstats/subscriber.nsf/LookupAttach/3415.0Data+Cubes-26.07.12300/$File/34150DS0069_2010_Marriages and Divorces_Migrants.xls","Marriages and Divorces 2010")</f>
        <v>Marriages and Divorces 2010</v>
      </c>
      <c r="Q5" s="11" t="str">
        <f>HYPERLINK("http://www.abs.gov.au/ausstats/subscriber.nsf/LookupAttach/3415.0Data+Cubes-29.06.1143/$File/34150DS0049_2009_Marriages and Divorces_Migrants.xls","Marriages and Divorces 2009")</f>
        <v>Marriages and Divorces 2009</v>
      </c>
      <c r="R5" s="11" t="str">
        <f>HYPERLINK("http://www.abs.gov.au/ausstats/subscriber.nsf/LookupAttach/3415.0Data+Cubes-29.06.1144/$File/34150DS0048_2008_Marriages and Divorces_Migrants.xls","Marriages and Divorces 2008")</f>
        <v>Marriages and Divorces 2008</v>
      </c>
      <c r="S5" s="11" t="str">
        <f>HYPERLINK("http://www.abs.gov.au/ausstats/subscriber.nsf/LookupAttach/3415.0Data+Cubes-29.06.1153/$File/34150DS0037_2006_Volunteers_Migrants.xls","Voluntary Work 2006")</f>
        <v>Voluntary Work 2006</v>
      </c>
    </row>
    <row r="6" spans="1:19" ht="12.75">
      <c r="A6" s="3" t="s">
        <v>27</v>
      </c>
      <c r="B6" s="9" t="s">
        <v>59</v>
      </c>
      <c r="C6" s="9" t="s">
        <v>59</v>
      </c>
      <c r="D6" s="9" t="s">
        <v>59</v>
      </c>
      <c r="E6" s="9" t="s">
        <v>59</v>
      </c>
      <c r="F6" s="9" t="s">
        <v>59</v>
      </c>
      <c r="G6" s="9" t="s">
        <v>59</v>
      </c>
      <c r="H6" s="9" t="s">
        <v>59</v>
      </c>
      <c r="I6" s="9" t="s">
        <v>59</v>
      </c>
      <c r="J6" s="9" t="s">
        <v>59</v>
      </c>
      <c r="K6" s="9" t="s">
        <v>59</v>
      </c>
      <c r="L6" s="9" t="s">
        <v>59</v>
      </c>
      <c r="M6" s="9" t="s">
        <v>59</v>
      </c>
      <c r="N6" s="9" t="s">
        <v>59</v>
      </c>
      <c r="O6" s="9" t="s">
        <v>59</v>
      </c>
      <c r="P6" s="9" t="s">
        <v>59</v>
      </c>
      <c r="Q6" s="9" t="s">
        <v>59</v>
      </c>
      <c r="R6" s="9" t="s">
        <v>59</v>
      </c>
      <c r="S6" s="9" t="s">
        <v>59</v>
      </c>
    </row>
    <row r="7" spans="1:19" ht="12.75">
      <c r="A7" s="3" t="s">
        <v>29</v>
      </c>
      <c r="B7" s="9" t="s">
        <v>28</v>
      </c>
      <c r="C7" s="9" t="s">
        <v>28</v>
      </c>
      <c r="D7" s="9" t="s">
        <v>28</v>
      </c>
      <c r="E7" s="9" t="s">
        <v>28</v>
      </c>
      <c r="F7" s="9" t="s">
        <v>28</v>
      </c>
      <c r="G7" s="9" t="s">
        <v>28</v>
      </c>
      <c r="H7" s="9" t="s">
        <v>28</v>
      </c>
      <c r="I7" s="9" t="s">
        <v>28</v>
      </c>
      <c r="J7" s="9" t="s">
        <v>28</v>
      </c>
      <c r="K7" s="9" t="s">
        <v>28</v>
      </c>
      <c r="L7" s="9" t="s">
        <v>28</v>
      </c>
      <c r="M7" s="9" t="s">
        <v>28</v>
      </c>
      <c r="N7" s="9" t="s">
        <v>28</v>
      </c>
      <c r="O7" s="9" t="s">
        <v>28</v>
      </c>
      <c r="P7" s="9" t="s">
        <v>28</v>
      </c>
      <c r="Q7" s="9" t="s">
        <v>28</v>
      </c>
      <c r="R7" s="9" t="s">
        <v>28</v>
      </c>
      <c r="S7" s="9" t="s">
        <v>28</v>
      </c>
    </row>
    <row r="8" spans="1:19" ht="12.75">
      <c r="A8" s="3" t="s">
        <v>30</v>
      </c>
      <c r="B8" s="9" t="s">
        <v>28</v>
      </c>
      <c r="C8" s="9" t="s">
        <v>28</v>
      </c>
      <c r="D8" s="9" t="s">
        <v>28</v>
      </c>
      <c r="E8" s="9" t="s">
        <v>28</v>
      </c>
      <c r="F8" s="9" t="s">
        <v>28</v>
      </c>
      <c r="G8" s="9" t="s">
        <v>28</v>
      </c>
      <c r="H8" s="9" t="s">
        <v>28</v>
      </c>
      <c r="I8" s="9" t="s">
        <v>28</v>
      </c>
      <c r="J8" s="9" t="s">
        <v>28</v>
      </c>
      <c r="K8" s="9" t="s">
        <v>28</v>
      </c>
      <c r="L8" s="9" t="s">
        <v>28</v>
      </c>
      <c r="M8" s="9" t="s">
        <v>28</v>
      </c>
      <c r="N8" s="9" t="s">
        <v>28</v>
      </c>
      <c r="O8" s="9" t="s">
        <v>28</v>
      </c>
      <c r="P8" s="9" t="s">
        <v>28</v>
      </c>
      <c r="Q8" s="9" t="s">
        <v>28</v>
      </c>
      <c r="R8" s="9" t="s">
        <v>28</v>
      </c>
      <c r="S8" s="9" t="s">
        <v>28</v>
      </c>
    </row>
    <row r="9" spans="1:19" ht="12.75">
      <c r="A9" s="3" t="s">
        <v>31</v>
      </c>
      <c r="B9" s="9" t="s">
        <v>28</v>
      </c>
      <c r="C9" s="9" t="s">
        <v>28</v>
      </c>
      <c r="D9" s="9" t="s">
        <v>28</v>
      </c>
      <c r="E9" s="9" t="s">
        <v>28</v>
      </c>
      <c r="F9" s="9" t="s">
        <v>28</v>
      </c>
      <c r="G9" s="9" t="s">
        <v>28</v>
      </c>
      <c r="H9" s="9" t="s">
        <v>28</v>
      </c>
      <c r="I9" s="9" t="s">
        <v>28</v>
      </c>
      <c r="J9" s="9" t="s">
        <v>28</v>
      </c>
      <c r="K9" s="9" t="s">
        <v>28</v>
      </c>
      <c r="L9" s="9" t="s">
        <v>28</v>
      </c>
      <c r="M9" s="9" t="s">
        <v>28</v>
      </c>
      <c r="N9" s="9" t="s">
        <v>28</v>
      </c>
      <c r="O9" s="9" t="s">
        <v>28</v>
      </c>
      <c r="P9" s="9" t="s">
        <v>28</v>
      </c>
      <c r="Q9" s="9" t="s">
        <v>28</v>
      </c>
      <c r="R9" s="9" t="s">
        <v>28</v>
      </c>
      <c r="S9" s="9" t="s">
        <v>28</v>
      </c>
    </row>
    <row r="10" spans="1:19" ht="12.75">
      <c r="A10" s="3" t="s">
        <v>61</v>
      </c>
      <c r="B10" s="9" t="s">
        <v>28</v>
      </c>
      <c r="C10" s="9" t="s">
        <v>28</v>
      </c>
      <c r="D10" s="9" t="s">
        <v>28</v>
      </c>
      <c r="E10" s="9" t="s">
        <v>28</v>
      </c>
      <c r="F10" s="9" t="s">
        <v>28</v>
      </c>
      <c r="G10" s="9" t="s">
        <v>28</v>
      </c>
      <c r="H10" s="9" t="s">
        <v>28</v>
      </c>
      <c r="I10" s="9" t="s">
        <v>28</v>
      </c>
      <c r="J10" s="9" t="s">
        <v>28</v>
      </c>
      <c r="K10" s="9" t="s">
        <v>28</v>
      </c>
      <c r="L10" s="9" t="s">
        <v>28</v>
      </c>
      <c r="M10" s="9" t="s">
        <v>28</v>
      </c>
      <c r="N10" s="9" t="s">
        <v>28</v>
      </c>
      <c r="O10" s="9" t="s">
        <v>28</v>
      </c>
      <c r="P10" s="9" t="s">
        <v>28</v>
      </c>
      <c r="Q10" s="9" t="s">
        <v>28</v>
      </c>
      <c r="R10" s="9" t="s">
        <v>28</v>
      </c>
      <c r="S10" s="9" t="s">
        <v>28</v>
      </c>
    </row>
    <row r="11" spans="1:19" ht="12.75">
      <c r="A11" s="3" t="s">
        <v>62</v>
      </c>
      <c r="B11" s="9" t="s">
        <v>28</v>
      </c>
      <c r="C11" s="9" t="s">
        <v>28</v>
      </c>
      <c r="D11" s="9" t="s">
        <v>28</v>
      </c>
      <c r="E11" s="9" t="s">
        <v>28</v>
      </c>
      <c r="F11" s="9" t="s">
        <v>28</v>
      </c>
      <c r="G11" s="9" t="s">
        <v>28</v>
      </c>
      <c r="H11" s="9" t="s">
        <v>28</v>
      </c>
      <c r="I11" s="9" t="s">
        <v>28</v>
      </c>
      <c r="J11" s="9" t="s">
        <v>28</v>
      </c>
      <c r="K11" s="9" t="s">
        <v>28</v>
      </c>
      <c r="L11" s="9" t="s">
        <v>28</v>
      </c>
      <c r="M11" s="9" t="s">
        <v>28</v>
      </c>
      <c r="N11" s="9" t="s">
        <v>28</v>
      </c>
      <c r="O11" s="9" t="s">
        <v>28</v>
      </c>
      <c r="P11" s="9" t="s">
        <v>28</v>
      </c>
      <c r="Q11" s="9" t="s">
        <v>28</v>
      </c>
      <c r="R11" s="9" t="s">
        <v>28</v>
      </c>
      <c r="S11" s="9" t="s">
        <v>28</v>
      </c>
    </row>
    <row r="12" spans="1:19" ht="12.75">
      <c r="A12" s="3" t="s">
        <v>63</v>
      </c>
      <c r="B12" s="9" t="s">
        <v>28</v>
      </c>
      <c r="C12" s="9" t="s">
        <v>28</v>
      </c>
      <c r="D12" s="9" t="s">
        <v>28</v>
      </c>
      <c r="E12" s="9" t="s">
        <v>28</v>
      </c>
      <c r="F12" s="9" t="s">
        <v>28</v>
      </c>
      <c r="G12" s="9" t="s">
        <v>28</v>
      </c>
      <c r="H12" s="9" t="s">
        <v>28</v>
      </c>
      <c r="I12" s="9" t="s">
        <v>28</v>
      </c>
      <c r="J12" s="9" t="s">
        <v>28</v>
      </c>
      <c r="K12" s="9" t="s">
        <v>28</v>
      </c>
      <c r="L12" s="9" t="s">
        <v>28</v>
      </c>
      <c r="M12" s="9" t="s">
        <v>28</v>
      </c>
      <c r="N12" s="9" t="s">
        <v>28</v>
      </c>
      <c r="O12" s="9" t="s">
        <v>28</v>
      </c>
      <c r="P12" s="9" t="s">
        <v>28</v>
      </c>
      <c r="Q12" s="9" t="s">
        <v>28</v>
      </c>
      <c r="R12" s="9" t="s">
        <v>28</v>
      </c>
      <c r="S12" s="9" t="s">
        <v>28</v>
      </c>
    </row>
    <row r="13" spans="1:19" ht="12.75">
      <c r="A13" s="3" t="s">
        <v>32</v>
      </c>
      <c r="B13" s="9" t="s">
        <v>28</v>
      </c>
      <c r="C13" s="9" t="s">
        <v>28</v>
      </c>
      <c r="D13" s="9" t="s">
        <v>28</v>
      </c>
      <c r="E13" s="9" t="s">
        <v>28</v>
      </c>
      <c r="F13" s="9" t="s">
        <v>28</v>
      </c>
      <c r="G13" s="9" t="s">
        <v>28</v>
      </c>
      <c r="H13" s="9" t="s">
        <v>28</v>
      </c>
      <c r="I13" s="9" t="s">
        <v>28</v>
      </c>
      <c r="J13" s="9" t="s">
        <v>28</v>
      </c>
      <c r="K13" s="9" t="s">
        <v>28</v>
      </c>
      <c r="L13" s="9" t="s">
        <v>28</v>
      </c>
      <c r="M13" s="9" t="s">
        <v>28</v>
      </c>
      <c r="N13" s="9" t="s">
        <v>28</v>
      </c>
      <c r="O13" s="9" t="s">
        <v>28</v>
      </c>
      <c r="P13" s="9" t="s">
        <v>28</v>
      </c>
      <c r="Q13" s="9" t="s">
        <v>28</v>
      </c>
      <c r="R13" s="9" t="s">
        <v>28</v>
      </c>
      <c r="S13" s="9" t="s">
        <v>28</v>
      </c>
    </row>
    <row r="14" spans="1:19" ht="12.75">
      <c r="A14" s="3" t="s">
        <v>76</v>
      </c>
      <c r="B14" s="9" t="s">
        <v>28</v>
      </c>
      <c r="C14" s="9" t="s">
        <v>28</v>
      </c>
      <c r="D14" s="9" t="s">
        <v>28</v>
      </c>
      <c r="E14" s="9" t="s">
        <v>28</v>
      </c>
      <c r="F14" s="9" t="s">
        <v>28</v>
      </c>
      <c r="G14" s="9" t="s">
        <v>59</v>
      </c>
      <c r="H14" s="9" t="s">
        <v>59</v>
      </c>
      <c r="I14" s="9" t="s">
        <v>59</v>
      </c>
      <c r="J14" s="9" t="s">
        <v>28</v>
      </c>
      <c r="K14" s="9" t="s">
        <v>28</v>
      </c>
      <c r="L14" s="9" t="s">
        <v>28</v>
      </c>
      <c r="M14" s="9" t="s">
        <v>28</v>
      </c>
      <c r="N14" s="9" t="s">
        <v>28</v>
      </c>
      <c r="O14" s="9" t="s">
        <v>28</v>
      </c>
      <c r="P14" s="9" t="s">
        <v>28</v>
      </c>
      <c r="Q14" s="9" t="s">
        <v>28</v>
      </c>
      <c r="R14" s="9" t="s">
        <v>28</v>
      </c>
      <c r="S14" s="9" t="s">
        <v>28</v>
      </c>
    </row>
    <row r="15" spans="1:19" ht="12.75">
      <c r="A15" s="3" t="s">
        <v>33</v>
      </c>
      <c r="B15" s="9" t="s">
        <v>28</v>
      </c>
      <c r="C15" s="9" t="s">
        <v>28</v>
      </c>
      <c r="D15" s="9" t="s">
        <v>28</v>
      </c>
      <c r="E15" s="9" t="s">
        <v>28</v>
      </c>
      <c r="F15" s="9" t="s">
        <v>28</v>
      </c>
      <c r="G15" s="9" t="s">
        <v>28</v>
      </c>
      <c r="H15" s="9" t="s">
        <v>28</v>
      </c>
      <c r="I15" s="9" t="s">
        <v>28</v>
      </c>
      <c r="J15" s="9" t="s">
        <v>28</v>
      </c>
      <c r="K15" s="9" t="s">
        <v>28</v>
      </c>
      <c r="L15" s="9" t="s">
        <v>28</v>
      </c>
      <c r="M15" s="9" t="s">
        <v>28</v>
      </c>
      <c r="N15" s="9" t="s">
        <v>28</v>
      </c>
      <c r="O15" s="9" t="s">
        <v>28</v>
      </c>
      <c r="P15" s="9" t="s">
        <v>28</v>
      </c>
      <c r="Q15" s="9" t="s">
        <v>28</v>
      </c>
      <c r="R15" s="9" t="s">
        <v>28</v>
      </c>
      <c r="S15" s="9" t="s">
        <v>28</v>
      </c>
    </row>
    <row r="16" spans="1:19" ht="12.75">
      <c r="A16" s="3" t="s">
        <v>34</v>
      </c>
      <c r="B16" s="9" t="s">
        <v>28</v>
      </c>
      <c r="C16" s="9" t="s">
        <v>59</v>
      </c>
      <c r="D16" s="9" t="s">
        <v>59</v>
      </c>
      <c r="E16" s="9" t="s">
        <v>28</v>
      </c>
      <c r="F16" s="9" t="s">
        <v>59</v>
      </c>
      <c r="G16" s="9" t="s">
        <v>59</v>
      </c>
      <c r="H16" s="9" t="s">
        <v>59</v>
      </c>
      <c r="I16" s="9" t="s">
        <v>59</v>
      </c>
      <c r="J16" s="9" t="s">
        <v>59</v>
      </c>
      <c r="K16" s="9" t="s">
        <v>28</v>
      </c>
      <c r="L16" s="9" t="s">
        <v>28</v>
      </c>
      <c r="M16" s="9" t="s">
        <v>28</v>
      </c>
      <c r="N16" s="9" t="s">
        <v>28</v>
      </c>
      <c r="O16" s="9" t="s">
        <v>28</v>
      </c>
      <c r="P16" s="9" t="s">
        <v>28</v>
      </c>
      <c r="Q16" s="9" t="s">
        <v>28</v>
      </c>
      <c r="R16" s="9" t="s">
        <v>28</v>
      </c>
      <c r="S16" s="9" t="s">
        <v>59</v>
      </c>
    </row>
    <row r="17" spans="1:19" ht="12.75">
      <c r="A17" s="3" t="s">
        <v>35</v>
      </c>
      <c r="B17" s="9" t="s">
        <v>28</v>
      </c>
      <c r="C17" s="9" t="s">
        <v>28</v>
      </c>
      <c r="D17" s="9" t="s">
        <v>28</v>
      </c>
      <c r="E17" s="9" t="s">
        <v>28</v>
      </c>
      <c r="F17" s="9" t="s">
        <v>28</v>
      </c>
      <c r="G17" s="9" t="s">
        <v>59</v>
      </c>
      <c r="H17" s="9" t="s">
        <v>28</v>
      </c>
      <c r="I17" s="9" t="s">
        <v>28</v>
      </c>
      <c r="J17" s="9" t="s">
        <v>28</v>
      </c>
      <c r="K17" s="9" t="s">
        <v>28</v>
      </c>
      <c r="L17" s="9" t="s">
        <v>28</v>
      </c>
      <c r="M17" s="9" t="s">
        <v>28</v>
      </c>
      <c r="N17" s="9" t="s">
        <v>28</v>
      </c>
      <c r="O17" s="9" t="s">
        <v>28</v>
      </c>
      <c r="P17" s="9" t="s">
        <v>28</v>
      </c>
      <c r="Q17" s="9" t="s">
        <v>28</v>
      </c>
      <c r="R17" s="9" t="s">
        <v>28</v>
      </c>
      <c r="S17" s="9" t="s">
        <v>28</v>
      </c>
    </row>
    <row r="18" spans="1:19" ht="12.75">
      <c r="A18" s="3" t="s">
        <v>60</v>
      </c>
      <c r="B18" s="9" t="s">
        <v>28</v>
      </c>
      <c r="C18" s="9" t="s">
        <v>28</v>
      </c>
      <c r="D18" s="9" t="s">
        <v>28</v>
      </c>
      <c r="E18" s="9" t="s">
        <v>28</v>
      </c>
      <c r="F18" s="9" t="s">
        <v>28</v>
      </c>
      <c r="G18" s="9" t="s">
        <v>28</v>
      </c>
      <c r="H18" s="9" t="s">
        <v>28</v>
      </c>
      <c r="I18" s="9" t="s">
        <v>28</v>
      </c>
      <c r="J18" s="9" t="s">
        <v>28</v>
      </c>
      <c r="K18" s="9" t="s">
        <v>28</v>
      </c>
      <c r="L18" s="9" t="s">
        <v>28</v>
      </c>
      <c r="M18" s="9" t="s">
        <v>28</v>
      </c>
      <c r="N18" s="9" t="s">
        <v>28</v>
      </c>
      <c r="O18" s="9" t="s">
        <v>28</v>
      </c>
      <c r="P18" s="9" t="s">
        <v>28</v>
      </c>
      <c r="Q18" s="9" t="s">
        <v>28</v>
      </c>
      <c r="R18" s="9" t="s">
        <v>28</v>
      </c>
      <c r="S18" s="9" t="s">
        <v>28</v>
      </c>
    </row>
    <row r="19" spans="1:19" ht="12.75">
      <c r="A19" s="3" t="s">
        <v>36</v>
      </c>
      <c r="B19" s="9" t="s">
        <v>28</v>
      </c>
      <c r="C19" s="9" t="s">
        <v>59</v>
      </c>
      <c r="D19" s="9" t="s">
        <v>28</v>
      </c>
      <c r="E19" s="9" t="s">
        <v>28</v>
      </c>
      <c r="F19" s="9" t="s">
        <v>28</v>
      </c>
      <c r="G19" s="9" t="s">
        <v>59</v>
      </c>
      <c r="H19" s="9" t="s">
        <v>59</v>
      </c>
      <c r="I19" s="9" t="s">
        <v>59</v>
      </c>
      <c r="J19" s="9" t="s">
        <v>59</v>
      </c>
      <c r="K19" s="9" t="s">
        <v>28</v>
      </c>
      <c r="L19" s="9" t="s">
        <v>28</v>
      </c>
      <c r="M19" s="9" t="s">
        <v>28</v>
      </c>
      <c r="N19" s="9" t="s">
        <v>28</v>
      </c>
      <c r="O19" s="9" t="s">
        <v>28</v>
      </c>
      <c r="P19" s="9" t="s">
        <v>28</v>
      </c>
      <c r="Q19" s="9" t="s">
        <v>28</v>
      </c>
      <c r="R19" s="9" t="s">
        <v>28</v>
      </c>
      <c r="S19" s="9" t="s">
        <v>59</v>
      </c>
    </row>
    <row r="20" spans="1:19" ht="12.75">
      <c r="A20" s="3" t="s">
        <v>37</v>
      </c>
      <c r="B20" s="9" t="s">
        <v>28</v>
      </c>
      <c r="C20" s="9" t="s">
        <v>28</v>
      </c>
      <c r="D20" s="9" t="s">
        <v>28</v>
      </c>
      <c r="E20" s="9" t="s">
        <v>28</v>
      </c>
      <c r="F20" s="9" t="s">
        <v>28</v>
      </c>
      <c r="G20" s="9" t="s">
        <v>28</v>
      </c>
      <c r="H20" s="9" t="s">
        <v>28</v>
      </c>
      <c r="I20" s="9" t="s">
        <v>28</v>
      </c>
      <c r="J20" s="9" t="s">
        <v>28</v>
      </c>
      <c r="K20" s="9" t="s">
        <v>28</v>
      </c>
      <c r="L20" s="9" t="s">
        <v>28</v>
      </c>
      <c r="M20" s="9" t="s">
        <v>28</v>
      </c>
      <c r="N20" s="9" t="s">
        <v>28</v>
      </c>
      <c r="O20" s="9" t="s">
        <v>28</v>
      </c>
      <c r="P20" s="9" t="s">
        <v>28</v>
      </c>
      <c r="Q20" s="9" t="s">
        <v>28</v>
      </c>
      <c r="R20" s="9" t="s">
        <v>28</v>
      </c>
      <c r="S20" s="9" t="s">
        <v>28</v>
      </c>
    </row>
    <row r="21" spans="1:19" ht="12.75">
      <c r="A21" s="3" t="s">
        <v>38</v>
      </c>
      <c r="B21" s="9" t="s">
        <v>59</v>
      </c>
      <c r="C21" s="9" t="s">
        <v>28</v>
      </c>
      <c r="D21" s="9" t="s">
        <v>28</v>
      </c>
      <c r="E21" s="9" t="s">
        <v>28</v>
      </c>
      <c r="F21" s="9" t="s">
        <v>28</v>
      </c>
      <c r="G21" s="9" t="s">
        <v>59</v>
      </c>
      <c r="H21" s="9" t="s">
        <v>59</v>
      </c>
      <c r="I21" s="9" t="s">
        <v>59</v>
      </c>
      <c r="J21" s="9" t="s">
        <v>59</v>
      </c>
      <c r="K21" s="9" t="s">
        <v>28</v>
      </c>
      <c r="L21" s="9" t="s">
        <v>28</v>
      </c>
      <c r="M21" s="9" t="s">
        <v>28</v>
      </c>
      <c r="N21" s="9" t="s">
        <v>28</v>
      </c>
      <c r="O21" s="9" t="s">
        <v>28</v>
      </c>
      <c r="P21" s="9" t="s">
        <v>28</v>
      </c>
      <c r="Q21" s="9" t="s">
        <v>28</v>
      </c>
      <c r="R21" s="9" t="s">
        <v>28</v>
      </c>
      <c r="S21" s="9" t="s">
        <v>28</v>
      </c>
    </row>
    <row r="22" spans="1:19" ht="12.75">
      <c r="A22" s="3" t="s">
        <v>39</v>
      </c>
      <c r="B22" s="9" t="s">
        <v>59</v>
      </c>
      <c r="C22" s="9" t="s">
        <v>59</v>
      </c>
      <c r="D22" s="9" t="s">
        <v>28</v>
      </c>
      <c r="E22" s="9" t="s">
        <v>28</v>
      </c>
      <c r="F22" s="9" t="s">
        <v>28</v>
      </c>
      <c r="G22" s="9" t="s">
        <v>28</v>
      </c>
      <c r="H22" s="9" t="s">
        <v>28</v>
      </c>
      <c r="I22" s="9" t="s">
        <v>28</v>
      </c>
      <c r="J22" s="9" t="s">
        <v>28</v>
      </c>
      <c r="K22" s="9" t="s">
        <v>28</v>
      </c>
      <c r="L22" s="9" t="s">
        <v>28</v>
      </c>
      <c r="M22" s="9" t="s">
        <v>28</v>
      </c>
      <c r="N22" s="9" t="s">
        <v>28</v>
      </c>
      <c r="O22" s="9" t="s">
        <v>28</v>
      </c>
      <c r="P22" s="9" t="s">
        <v>28</v>
      </c>
      <c r="Q22" s="9" t="s">
        <v>28</v>
      </c>
      <c r="R22" s="9" t="s">
        <v>28</v>
      </c>
      <c r="S22" s="9" t="s">
        <v>28</v>
      </c>
    </row>
    <row r="23" spans="1:19" ht="12.75">
      <c r="A23" s="3" t="s">
        <v>64</v>
      </c>
      <c r="B23" s="9" t="s">
        <v>28</v>
      </c>
      <c r="C23" s="9" t="s">
        <v>28</v>
      </c>
      <c r="D23" s="9" t="s">
        <v>28</v>
      </c>
      <c r="E23" s="9" t="s">
        <v>28</v>
      </c>
      <c r="F23" s="9" t="s">
        <v>28</v>
      </c>
      <c r="G23" s="9" t="s">
        <v>28</v>
      </c>
      <c r="H23" s="9" t="s">
        <v>28</v>
      </c>
      <c r="I23" s="9" t="s">
        <v>28</v>
      </c>
      <c r="J23" s="9" t="s">
        <v>28</v>
      </c>
      <c r="K23" s="9" t="s">
        <v>28</v>
      </c>
      <c r="L23" s="9" t="s">
        <v>28</v>
      </c>
      <c r="M23" s="9" t="s">
        <v>28</v>
      </c>
      <c r="N23" s="9" t="s">
        <v>28</v>
      </c>
      <c r="O23" s="9" t="s">
        <v>28</v>
      </c>
      <c r="P23" s="9" t="s">
        <v>28</v>
      </c>
      <c r="Q23" s="9" t="s">
        <v>28</v>
      </c>
      <c r="R23" s="9" t="s">
        <v>28</v>
      </c>
      <c r="S23" s="9" t="s">
        <v>28</v>
      </c>
    </row>
    <row r="24" spans="1:19" ht="12.75">
      <c r="A24" s="3" t="s">
        <v>40</v>
      </c>
      <c r="B24" s="9" t="s">
        <v>28</v>
      </c>
      <c r="C24" s="9" t="s">
        <v>28</v>
      </c>
      <c r="D24" s="9" t="s">
        <v>28</v>
      </c>
      <c r="E24" s="9" t="s">
        <v>28</v>
      </c>
      <c r="F24" s="9" t="s">
        <v>28</v>
      </c>
      <c r="G24" s="9" t="s">
        <v>59</v>
      </c>
      <c r="H24" s="9" t="s">
        <v>59</v>
      </c>
      <c r="I24" s="9" t="s">
        <v>59</v>
      </c>
      <c r="J24" s="9" t="s">
        <v>28</v>
      </c>
      <c r="K24" s="9" t="s">
        <v>28</v>
      </c>
      <c r="L24" s="9" t="s">
        <v>28</v>
      </c>
      <c r="M24" s="9" t="s">
        <v>28</v>
      </c>
      <c r="N24" s="9" t="s">
        <v>28</v>
      </c>
      <c r="O24" s="9" t="s">
        <v>28</v>
      </c>
      <c r="P24" s="9" t="s">
        <v>28</v>
      </c>
      <c r="Q24" s="9" t="s">
        <v>28</v>
      </c>
      <c r="R24" s="9" t="s">
        <v>28</v>
      </c>
      <c r="S24" s="9" t="s">
        <v>28</v>
      </c>
    </row>
    <row r="25" spans="1:19" ht="12.75">
      <c r="A25" s="3" t="s">
        <v>77</v>
      </c>
      <c r="B25" s="9" t="s">
        <v>28</v>
      </c>
      <c r="C25" s="9" t="s">
        <v>28</v>
      </c>
      <c r="D25" s="9" t="s">
        <v>28</v>
      </c>
      <c r="E25" s="9" t="s">
        <v>28</v>
      </c>
      <c r="F25" s="9" t="s">
        <v>28</v>
      </c>
      <c r="G25" s="9" t="s">
        <v>59</v>
      </c>
      <c r="H25" s="9" t="s">
        <v>28</v>
      </c>
      <c r="I25" s="9" t="s">
        <v>28</v>
      </c>
      <c r="J25" s="9" t="s">
        <v>28</v>
      </c>
      <c r="K25" s="9" t="s">
        <v>28</v>
      </c>
      <c r="L25" s="9" t="s">
        <v>28</v>
      </c>
      <c r="M25" s="9" t="s">
        <v>28</v>
      </c>
      <c r="N25" s="9" t="s">
        <v>28</v>
      </c>
      <c r="O25" s="9" t="s">
        <v>28</v>
      </c>
      <c r="P25" s="9" t="s">
        <v>28</v>
      </c>
      <c r="Q25" s="9" t="s">
        <v>28</v>
      </c>
      <c r="R25" s="9" t="s">
        <v>28</v>
      </c>
      <c r="S25" s="9" t="s">
        <v>28</v>
      </c>
    </row>
    <row r="26" spans="1:19" ht="12.75">
      <c r="A26" s="3" t="s">
        <v>41</v>
      </c>
      <c r="B26" s="9" t="s">
        <v>28</v>
      </c>
      <c r="C26" s="9" t="s">
        <v>28</v>
      </c>
      <c r="D26" s="9" t="s">
        <v>28</v>
      </c>
      <c r="E26" s="9" t="s">
        <v>28</v>
      </c>
      <c r="F26" s="9" t="s">
        <v>28</v>
      </c>
      <c r="G26" s="9" t="s">
        <v>28</v>
      </c>
      <c r="H26" s="9" t="s">
        <v>28</v>
      </c>
      <c r="I26" s="9" t="s">
        <v>28</v>
      </c>
      <c r="J26" s="9" t="s">
        <v>28</v>
      </c>
      <c r="K26" s="9" t="s">
        <v>28</v>
      </c>
      <c r="L26" s="9" t="s">
        <v>28</v>
      </c>
      <c r="M26" s="9" t="s">
        <v>28</v>
      </c>
      <c r="N26" s="9" t="s">
        <v>28</v>
      </c>
      <c r="O26" s="9" t="s">
        <v>28</v>
      </c>
      <c r="P26" s="9" t="s">
        <v>28</v>
      </c>
      <c r="Q26" s="9" t="s">
        <v>28</v>
      </c>
      <c r="R26" s="9" t="s">
        <v>28</v>
      </c>
      <c r="S26" s="9" t="s">
        <v>28</v>
      </c>
    </row>
    <row r="27" spans="1:19" ht="12.75">
      <c r="A27" s="3" t="s">
        <v>42</v>
      </c>
      <c r="B27" s="9" t="s">
        <v>28</v>
      </c>
      <c r="C27" s="9" t="s">
        <v>28</v>
      </c>
      <c r="D27" s="9" t="s">
        <v>28</v>
      </c>
      <c r="E27" s="9" t="s">
        <v>28</v>
      </c>
      <c r="F27" s="9" t="s">
        <v>28</v>
      </c>
      <c r="G27" s="9" t="s">
        <v>28</v>
      </c>
      <c r="H27" s="9" t="s">
        <v>28</v>
      </c>
      <c r="I27" s="9" t="s">
        <v>28</v>
      </c>
      <c r="J27" s="9" t="s">
        <v>28</v>
      </c>
      <c r="K27" s="9" t="s">
        <v>28</v>
      </c>
      <c r="L27" s="9" t="s">
        <v>28</v>
      </c>
      <c r="M27" s="9" t="s">
        <v>28</v>
      </c>
      <c r="N27" s="9" t="s">
        <v>28</v>
      </c>
      <c r="O27" s="9" t="s">
        <v>28</v>
      </c>
      <c r="P27" s="9" t="s">
        <v>28</v>
      </c>
      <c r="Q27" s="9" t="s">
        <v>28</v>
      </c>
      <c r="R27" s="9" t="s">
        <v>28</v>
      </c>
      <c r="S27" s="9" t="s">
        <v>28</v>
      </c>
    </row>
    <row r="28" spans="1:19" ht="12.75">
      <c r="A28" s="3" t="s">
        <v>43</v>
      </c>
      <c r="B28" s="9" t="s">
        <v>28</v>
      </c>
      <c r="C28" s="9" t="s">
        <v>28</v>
      </c>
      <c r="D28" s="9" t="s">
        <v>28</v>
      </c>
      <c r="E28" s="9" t="s">
        <v>28</v>
      </c>
      <c r="F28" s="9" t="s">
        <v>28</v>
      </c>
      <c r="G28" s="9" t="s">
        <v>59</v>
      </c>
      <c r="H28" s="9" t="s">
        <v>59</v>
      </c>
      <c r="I28" s="9" t="s">
        <v>59</v>
      </c>
      <c r="J28" s="9" t="s">
        <v>28</v>
      </c>
      <c r="K28" s="9" t="s">
        <v>28</v>
      </c>
      <c r="L28" s="9" t="s">
        <v>28</v>
      </c>
      <c r="M28" s="9" t="s">
        <v>28</v>
      </c>
      <c r="N28" s="9" t="s">
        <v>28</v>
      </c>
      <c r="O28" s="9" t="s">
        <v>28</v>
      </c>
      <c r="P28" s="9" t="s">
        <v>28</v>
      </c>
      <c r="Q28" s="9" t="s">
        <v>28</v>
      </c>
      <c r="R28" s="9" t="s">
        <v>28</v>
      </c>
      <c r="S28" s="9" t="s">
        <v>28</v>
      </c>
    </row>
    <row r="29" spans="1:19" ht="12.75">
      <c r="A29" s="3" t="s">
        <v>65</v>
      </c>
      <c r="B29" s="9" t="s">
        <v>28</v>
      </c>
      <c r="C29" s="9" t="s">
        <v>28</v>
      </c>
      <c r="D29" s="9" t="s">
        <v>28</v>
      </c>
      <c r="E29" s="9" t="s">
        <v>28</v>
      </c>
      <c r="F29" s="9" t="s">
        <v>28</v>
      </c>
      <c r="G29" s="9" t="s">
        <v>59</v>
      </c>
      <c r="H29" s="9" t="s">
        <v>28</v>
      </c>
      <c r="I29" s="9" t="s">
        <v>28</v>
      </c>
      <c r="J29" s="9" t="s">
        <v>28</v>
      </c>
      <c r="K29" s="9" t="s">
        <v>28</v>
      </c>
      <c r="L29" s="9" t="s">
        <v>28</v>
      </c>
      <c r="M29" s="9" t="s">
        <v>28</v>
      </c>
      <c r="N29" s="9" t="s">
        <v>28</v>
      </c>
      <c r="O29" s="9" t="s">
        <v>28</v>
      </c>
      <c r="P29" s="9" t="s">
        <v>28</v>
      </c>
      <c r="Q29" s="9" t="s">
        <v>28</v>
      </c>
      <c r="R29" s="9" t="s">
        <v>28</v>
      </c>
      <c r="S29" s="9" t="s">
        <v>28</v>
      </c>
    </row>
    <row r="30" spans="1:19" ht="12.75">
      <c r="A30" s="3" t="s">
        <v>66</v>
      </c>
      <c r="B30" s="9" t="s">
        <v>28</v>
      </c>
      <c r="C30" s="9" t="s">
        <v>28</v>
      </c>
      <c r="D30" s="9" t="s">
        <v>28</v>
      </c>
      <c r="E30" s="9" t="s">
        <v>28</v>
      </c>
      <c r="F30" s="9" t="s">
        <v>28</v>
      </c>
      <c r="G30" s="9" t="s">
        <v>28</v>
      </c>
      <c r="H30" s="9" t="s">
        <v>28</v>
      </c>
      <c r="I30" s="9" t="s">
        <v>28</v>
      </c>
      <c r="J30" s="9" t="s">
        <v>28</v>
      </c>
      <c r="K30" s="9" t="s">
        <v>28</v>
      </c>
      <c r="L30" s="9" t="s">
        <v>28</v>
      </c>
      <c r="M30" s="9" t="s">
        <v>28</v>
      </c>
      <c r="N30" s="9" t="s">
        <v>28</v>
      </c>
      <c r="O30" s="9" t="s">
        <v>28</v>
      </c>
      <c r="P30" s="9" t="s">
        <v>28</v>
      </c>
      <c r="Q30" s="9" t="s">
        <v>28</v>
      </c>
      <c r="R30" s="9" t="s">
        <v>28</v>
      </c>
      <c r="S30" s="9" t="s">
        <v>28</v>
      </c>
    </row>
    <row r="31" spans="1:19" ht="12.75">
      <c r="A31" s="3" t="s">
        <v>44</v>
      </c>
      <c r="B31" s="9" t="s">
        <v>59</v>
      </c>
      <c r="C31" s="9" t="s">
        <v>59</v>
      </c>
      <c r="D31" s="9" t="s">
        <v>59</v>
      </c>
      <c r="E31" s="9" t="s">
        <v>59</v>
      </c>
      <c r="F31" s="9" t="s">
        <v>59</v>
      </c>
      <c r="G31" s="9" t="s">
        <v>59</v>
      </c>
      <c r="H31" s="9" t="s">
        <v>59</v>
      </c>
      <c r="I31" s="9" t="s">
        <v>59</v>
      </c>
      <c r="J31" s="9" t="s">
        <v>59</v>
      </c>
      <c r="K31" s="9" t="s">
        <v>59</v>
      </c>
      <c r="L31" s="9" t="s">
        <v>59</v>
      </c>
      <c r="M31" s="9" t="s">
        <v>59</v>
      </c>
      <c r="N31" s="9" t="s">
        <v>59</v>
      </c>
      <c r="O31" s="9" t="s">
        <v>59</v>
      </c>
      <c r="P31" s="9" t="s">
        <v>59</v>
      </c>
      <c r="Q31" s="9" t="s">
        <v>59</v>
      </c>
      <c r="R31" s="9" t="s">
        <v>59</v>
      </c>
      <c r="S31" s="9" t="s">
        <v>59</v>
      </c>
    </row>
    <row r="32" spans="1:19" ht="12.75">
      <c r="A32" s="3" t="s">
        <v>45</v>
      </c>
      <c r="B32" s="9" t="s">
        <v>28</v>
      </c>
      <c r="C32" s="9" t="s">
        <v>59</v>
      </c>
      <c r="D32" s="9" t="s">
        <v>59</v>
      </c>
      <c r="E32" s="9" t="s">
        <v>28</v>
      </c>
      <c r="F32" s="9" t="s">
        <v>59</v>
      </c>
      <c r="G32" s="9" t="s">
        <v>59</v>
      </c>
      <c r="H32" s="9" t="s">
        <v>59</v>
      </c>
      <c r="I32" s="9" t="s">
        <v>59</v>
      </c>
      <c r="J32" s="9" t="s">
        <v>59</v>
      </c>
      <c r="K32" s="9" t="s">
        <v>28</v>
      </c>
      <c r="L32" s="9" t="s">
        <v>28</v>
      </c>
      <c r="M32" s="9" t="s">
        <v>28</v>
      </c>
      <c r="N32" s="9" t="s">
        <v>28</v>
      </c>
      <c r="O32" s="9" t="s">
        <v>28</v>
      </c>
      <c r="P32" s="9" t="s">
        <v>28</v>
      </c>
      <c r="Q32" s="9" t="s">
        <v>28</v>
      </c>
      <c r="R32" s="9" t="s">
        <v>28</v>
      </c>
      <c r="S32" s="9" t="s">
        <v>59</v>
      </c>
    </row>
    <row r="33" spans="1:19" ht="12.75">
      <c r="A33" s="3" t="s">
        <v>46</v>
      </c>
      <c r="B33" s="9" t="s">
        <v>28</v>
      </c>
      <c r="C33" s="9" t="s">
        <v>59</v>
      </c>
      <c r="D33" s="9" t="s">
        <v>59</v>
      </c>
      <c r="E33" s="9" t="s">
        <v>28</v>
      </c>
      <c r="F33" s="9" t="s">
        <v>59</v>
      </c>
      <c r="G33" s="9" t="s">
        <v>59</v>
      </c>
      <c r="H33" s="9" t="s">
        <v>59</v>
      </c>
      <c r="I33" s="9" t="s">
        <v>59</v>
      </c>
      <c r="J33" s="9" t="s">
        <v>59</v>
      </c>
      <c r="K33" s="9" t="s">
        <v>28</v>
      </c>
      <c r="L33" s="9" t="s">
        <v>28</v>
      </c>
      <c r="M33" s="9" t="s">
        <v>28</v>
      </c>
      <c r="N33" s="9" t="s">
        <v>28</v>
      </c>
      <c r="O33" s="9" t="s">
        <v>28</v>
      </c>
      <c r="P33" s="9" t="s">
        <v>28</v>
      </c>
      <c r="Q33" s="9" t="s">
        <v>28</v>
      </c>
      <c r="R33" s="9" t="s">
        <v>28</v>
      </c>
      <c r="S33" s="9" t="s">
        <v>59</v>
      </c>
    </row>
    <row r="34" spans="1:19" ht="12.75">
      <c r="A34" s="3" t="s">
        <v>47</v>
      </c>
      <c r="B34" s="9" t="s">
        <v>28</v>
      </c>
      <c r="C34" s="9" t="s">
        <v>59</v>
      </c>
      <c r="D34" s="9" t="s">
        <v>59</v>
      </c>
      <c r="E34" s="9" t="s">
        <v>28</v>
      </c>
      <c r="F34" s="9" t="s">
        <v>28</v>
      </c>
      <c r="G34" s="9" t="s">
        <v>59</v>
      </c>
      <c r="H34" s="9" t="s">
        <v>59</v>
      </c>
      <c r="I34" s="9" t="s">
        <v>59</v>
      </c>
      <c r="J34" s="9" t="s">
        <v>59</v>
      </c>
      <c r="K34" s="9" t="s">
        <v>28</v>
      </c>
      <c r="L34" s="9" t="s">
        <v>28</v>
      </c>
      <c r="M34" s="9" t="s">
        <v>28</v>
      </c>
      <c r="N34" s="9" t="s">
        <v>28</v>
      </c>
      <c r="O34" s="9" t="s">
        <v>28</v>
      </c>
      <c r="P34" s="9" t="s">
        <v>28</v>
      </c>
      <c r="Q34" s="9" t="s">
        <v>28</v>
      </c>
      <c r="R34" s="9" t="s">
        <v>28</v>
      </c>
      <c r="S34" s="9" t="s">
        <v>59</v>
      </c>
    </row>
    <row r="37" ht="12.75">
      <c r="A37" s="5" t="s">
        <v>97</v>
      </c>
    </row>
  </sheetData>
  <sheetProtection/>
  <mergeCells count="3">
    <mergeCell ref="A1:S1"/>
    <mergeCell ref="A2:C2"/>
    <mergeCell ref="A3:H3"/>
  </mergeCells>
  <hyperlinks>
    <hyperlink ref="A37" r:id="rId1" display="© Commonwealth of Australia 2011"/>
  </hyperlinks>
  <printOptions/>
  <pageMargins left="0.7874015748031497" right="0.7874015748031497" top="1.0236220472440944" bottom="1.0236220472440944" header="0.7874015748031497" footer="0.7874015748031497"/>
  <pageSetup horizontalDpi="300" verticalDpi="300" orientation="landscape" pageOrder="overThenDown" paperSize="9" scale="78" r:id="rId3"/>
  <headerFooter alignWithMargins="0">
    <oddHeader>&amp;C&amp;A</oddHeader>
    <oddFooter>&amp;CPage &amp;P</oddFooter>
  </headerFooter>
  <colBreaks count="1" manualBreakCount="1">
    <brk id="9" max="36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Y37"/>
  <sheetViews>
    <sheetView zoomScalePageLayoutView="0" workbookViewId="0" topLeftCell="A1">
      <pane xSplit="1" ySplit="5" topLeftCell="B6" activePane="bottomRight" state="frozen"/>
      <selection pane="topLeft" activeCell="A3" sqref="A3:C3"/>
      <selection pane="topRight" activeCell="A3" sqref="A3:C3"/>
      <selection pane="bottomLeft" activeCell="A3" sqref="A3:C3"/>
      <selection pane="bottomRight" activeCell="A2" sqref="A2:C2"/>
    </sheetView>
  </sheetViews>
  <sheetFormatPr defaultColWidth="11.57421875" defaultRowHeight="12.75"/>
  <cols>
    <col min="1" max="1" width="38.8515625" style="0" customWidth="1"/>
    <col min="2" max="19" width="11.57421875" style="8" customWidth="1"/>
    <col min="20" max="20" width="12.140625" style="8" customWidth="1"/>
    <col min="21" max="23" width="11.57421875" style="8" customWidth="1"/>
    <col min="24" max="24" width="12.28125" style="8" customWidth="1"/>
  </cols>
  <sheetData>
    <row r="1" spans="1:25" ht="67.5" customHeight="1">
      <c r="A1" s="28" t="s">
        <v>94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3" ht="22.5" customHeight="1">
      <c r="A2" s="30" t="s">
        <v>95</v>
      </c>
      <c r="B2" s="30"/>
      <c r="C2" s="30"/>
    </row>
    <row r="3" spans="1:7" ht="12.75">
      <c r="A3" s="33" t="s">
        <v>105</v>
      </c>
      <c r="B3" s="33"/>
      <c r="C3" s="33"/>
      <c r="D3" s="33"/>
      <c r="E3" s="33"/>
      <c r="F3" s="33"/>
      <c r="G3" s="33"/>
    </row>
    <row r="4" spans="1:25" ht="24" customHeight="1">
      <c r="A4" s="4" t="s">
        <v>53</v>
      </c>
      <c r="Y4" s="8"/>
    </row>
    <row r="5" spans="1:25" ht="109.5" customHeight="1">
      <c r="A5" s="6"/>
      <c r="B5" s="11" t="str">
        <f>HYPERLINK("http://www.abs.gov.au/ausstats/subscriber.nsf/LookupAttach/3415.0Data+Cubes-26.07.1250/$File/34150DS0074_2010_Causes of Death_Migrants.xls","Causes of Death 2010")</f>
        <v>Causes of Death 2010</v>
      </c>
      <c r="C5" s="11" t="str">
        <f>HYPERLINK("http://www.abs.gov.au/ausstats/subscriber.nsf/LookupAttach/3415.0Data+Cubes-29.11.1150/$File/34150DS0063_2009_Causes of Death_Migrants.xls","Causes of Death 2009")</f>
        <v>Causes of Death 2009</v>
      </c>
      <c r="D5" s="11" t="str">
        <f>HYPERLINK("http://www.abs.gov.au/ausstats/subscriber.nsf/LookupAttach/3415.0Data+Cubes-29.06.119/$File/34150DS0047_2008_Causes of Death_Migrants.xls","Causes of Death 2008")</f>
        <v>Causes of Death 2008</v>
      </c>
      <c r="E5" s="11" t="str">
        <f>HYPERLINK("http://www.abs.gov.au/ausstats/subscriber.nsf/LookupAttach/3415.0Data+Cubes-29.06.1110/$File/34150DS0046_2007_Causes of Death_Migrants.xls","Causes of Death 2007")</f>
        <v>Causes of Death 2007</v>
      </c>
      <c r="F5" s="11" t="str">
        <f>HYPERLINK("http://www.abs.gov.au/ausstats/subscriber.nsf/LookupAttach/3415.0Data+Cubes-29.06.1111/$File/34150DS0022_2006_Causes of Death_Migrants.xls","Causes of Death 2006")</f>
        <v>Causes of Death 2006</v>
      </c>
      <c r="G5" s="11" t="str">
        <f>HYPERLINK("http://www.abs.gov.au/ausstats/subscriber.nsf/LookupAttach/3415.0Data+Cubes-29.06.1112/$File/34150DS002_2005_COD_Migrants.xls","Causes of Death 2005")</f>
        <v>Causes of Death 2005</v>
      </c>
      <c r="H5" s="11" t="s">
        <v>98</v>
      </c>
      <c r="I5" s="11" t="s">
        <v>99</v>
      </c>
      <c r="J5" s="11" t="s">
        <v>100</v>
      </c>
      <c r="K5" s="11" t="s">
        <v>101</v>
      </c>
      <c r="L5" s="11" t="s">
        <v>102</v>
      </c>
      <c r="M5" s="11" t="s">
        <v>103</v>
      </c>
      <c r="N5" s="11" t="s">
        <v>104</v>
      </c>
      <c r="O5" s="11" t="str">
        <f>HYPERLINK("http://www.abs.gov.au/ausstats/subscriber.nsf/LookupAttach/3415.0Data+Cubes-26.07.12120/$File/34150DS0058_2009_SDAC_Migrants.xls","Disability Ageing and Carers 2009")</f>
        <v>Disability Ageing and Carers 2009</v>
      </c>
      <c r="P5" s="11" t="str">
        <f>HYPERLINK("http://www.abs.gov.au/ausstats/subscriber.nsf/LookupAttach/3415.0Data+Cubes-29.06.1122/$File/34150DS0004_2003_SDAC_Migrants.xls","Disability Ageing and Carers 2003")</f>
        <v>Disability Ageing and Carers 2003</v>
      </c>
      <c r="Q5" s="11" t="s">
        <v>80</v>
      </c>
      <c r="R5" s="11" t="s">
        <v>81</v>
      </c>
      <c r="S5" s="11" t="s">
        <v>82</v>
      </c>
      <c r="T5" s="11" t="str">
        <f>HYPERLINK("http://www.abs.gov.au/ausstats/subscriber.nsf/LookupAttach/3415.0Data+Cubes-19.07.17315/$File/34150DS0089_2014-15_NHS_Migrants.xls","National Health Survey 2014-15")</f>
        <v>National Health Survey 2014-15</v>
      </c>
      <c r="U5" s="11" t="str">
        <f>HYPERLINK("http://www.abs.gov.au/ausstats/subscriber.nsf/LookupAttach/3415.0Data+Cubes-29.11.11310/$File/34150DS0065_2007-08_NHS_second release_Migrants.xls","National Health Survey 2007–08  Second release")</f>
        <v>National Health Survey 2007–08  Second release</v>
      </c>
      <c r="V5" s="11" t="str">
        <f>HYPERLINK("http://www.abs.gov.au/ausstats/subscriber.nsf/LookupAttach/3415.0Data+Cubes-29.11.11320/$File/34150DS0060_2007-08_NHS_Migrants.xls","National Health Survey 2007–08 First release")</f>
        <v>National Health Survey 2007–08 First release</v>
      </c>
      <c r="W5" s="11" t="str">
        <f>HYPERLINK("http://www.abs.gov.au/ausstats/subscriber.nsf/LookupAttach/3415.0Data+Cubes-29.06.1145/$File/34150DS0032_2004_05_NHS_second release_Migrants.xls","National Health Survey 2004–05 Second release")</f>
        <v>National Health Survey 2004–05 Second release</v>
      </c>
      <c r="X5" s="11" t="str">
        <f>HYPERLINK("http://www.abs.gov.au/ausstats/subscriber.nsf/LookupAttach/3415.0Data+Cubes-29.06.1146/$File/34150DS0013_2004-05_NHS_Migrants.xls","National Health Survey 2004–05 First release")</f>
        <v>National Health Survey 2004–05 First release</v>
      </c>
      <c r="Y5" s="11" t="str">
        <f>HYPERLINK("http://www.abs.gov.au/ausstats/subscriber.nsf/LookupAttach/3415.0Data+Cubes-29.06.1147/$File/34150DS0014_2005-06_MPHS_SportsParticipation_Migrants.xls","Participation in Sports and Physical Recreation 2005–06")</f>
        <v>Participation in Sports and Physical Recreation 2005–06</v>
      </c>
    </row>
    <row r="6" spans="1:25" ht="12.75">
      <c r="A6" s="3" t="s">
        <v>27</v>
      </c>
      <c r="B6" s="9" t="s">
        <v>59</v>
      </c>
      <c r="C6" s="9" t="s">
        <v>59</v>
      </c>
      <c r="D6" s="9" t="s">
        <v>59</v>
      </c>
      <c r="E6" s="9" t="s">
        <v>59</v>
      </c>
      <c r="F6" s="9" t="s">
        <v>59</v>
      </c>
      <c r="G6" s="9" t="s">
        <v>59</v>
      </c>
      <c r="H6" s="9" t="s">
        <v>59</v>
      </c>
      <c r="I6" s="9" t="s">
        <v>59</v>
      </c>
      <c r="J6" s="9" t="s">
        <v>59</v>
      </c>
      <c r="K6" s="9" t="s">
        <v>59</v>
      </c>
      <c r="L6" s="9" t="s">
        <v>59</v>
      </c>
      <c r="M6" s="9" t="s">
        <v>59</v>
      </c>
      <c r="N6" s="9" t="s">
        <v>59</v>
      </c>
      <c r="O6" s="9" t="s">
        <v>59</v>
      </c>
      <c r="P6" s="9" t="s">
        <v>59</v>
      </c>
      <c r="Q6" s="9" t="s">
        <v>59</v>
      </c>
      <c r="R6" s="9" t="s">
        <v>59</v>
      </c>
      <c r="S6" s="9" t="s">
        <v>59</v>
      </c>
      <c r="T6" s="9" t="s">
        <v>59</v>
      </c>
      <c r="U6" s="9" t="s">
        <v>59</v>
      </c>
      <c r="V6" s="9" t="s">
        <v>59</v>
      </c>
      <c r="W6" s="9" t="s">
        <v>59</v>
      </c>
      <c r="X6" s="9" t="s">
        <v>59</v>
      </c>
      <c r="Y6" s="9" t="s">
        <v>59</v>
      </c>
    </row>
    <row r="7" spans="1:25" ht="12.75">
      <c r="A7" s="3" t="s">
        <v>29</v>
      </c>
      <c r="B7" s="9" t="s">
        <v>28</v>
      </c>
      <c r="C7" s="9" t="s">
        <v>28</v>
      </c>
      <c r="D7" s="9" t="s">
        <v>28</v>
      </c>
      <c r="E7" s="9" t="s">
        <v>28</v>
      </c>
      <c r="F7" s="9" t="s">
        <v>28</v>
      </c>
      <c r="G7" s="9" t="s">
        <v>28</v>
      </c>
      <c r="H7" s="9" t="s">
        <v>28</v>
      </c>
      <c r="I7" s="9" t="s">
        <v>28</v>
      </c>
      <c r="J7" s="9" t="s">
        <v>28</v>
      </c>
      <c r="K7" s="9" t="s">
        <v>28</v>
      </c>
      <c r="L7" s="9" t="s">
        <v>28</v>
      </c>
      <c r="M7" s="9" t="s">
        <v>28</v>
      </c>
      <c r="N7" s="9" t="s">
        <v>28</v>
      </c>
      <c r="O7" s="9" t="s">
        <v>28</v>
      </c>
      <c r="P7" s="9" t="s">
        <v>28</v>
      </c>
      <c r="Q7" s="9" t="s">
        <v>28</v>
      </c>
      <c r="R7" s="9" t="s">
        <v>28</v>
      </c>
      <c r="S7" s="9" t="s">
        <v>28</v>
      </c>
      <c r="T7" s="9" t="s">
        <v>28</v>
      </c>
      <c r="U7" s="9" t="s">
        <v>28</v>
      </c>
      <c r="V7" s="9" t="s">
        <v>28</v>
      </c>
      <c r="W7" s="9" t="s">
        <v>28</v>
      </c>
      <c r="X7" s="9" t="s">
        <v>28</v>
      </c>
      <c r="Y7" s="9" t="s">
        <v>28</v>
      </c>
    </row>
    <row r="8" spans="1:25" ht="12.75">
      <c r="A8" s="3" t="s">
        <v>30</v>
      </c>
      <c r="B8" s="9" t="s">
        <v>28</v>
      </c>
      <c r="C8" s="9" t="s">
        <v>28</v>
      </c>
      <c r="D8" s="9" t="s">
        <v>28</v>
      </c>
      <c r="E8" s="9" t="s">
        <v>28</v>
      </c>
      <c r="F8" s="9" t="s">
        <v>28</v>
      </c>
      <c r="G8" s="9" t="s">
        <v>28</v>
      </c>
      <c r="H8" s="9" t="s">
        <v>28</v>
      </c>
      <c r="I8" s="9" t="s">
        <v>28</v>
      </c>
      <c r="J8" s="9" t="s">
        <v>28</v>
      </c>
      <c r="K8" s="9" t="s">
        <v>28</v>
      </c>
      <c r="L8" s="9" t="s">
        <v>28</v>
      </c>
      <c r="M8" s="9" t="s">
        <v>28</v>
      </c>
      <c r="N8" s="9" t="s">
        <v>28</v>
      </c>
      <c r="O8" s="9" t="s">
        <v>28</v>
      </c>
      <c r="P8" s="9" t="s">
        <v>28</v>
      </c>
      <c r="Q8" s="9" t="s">
        <v>28</v>
      </c>
      <c r="R8" s="9" t="s">
        <v>28</v>
      </c>
      <c r="S8" s="9" t="s">
        <v>28</v>
      </c>
      <c r="T8" s="9" t="s">
        <v>28</v>
      </c>
      <c r="U8" s="9" t="s">
        <v>28</v>
      </c>
      <c r="V8" s="9" t="s">
        <v>28</v>
      </c>
      <c r="W8" s="9" t="s">
        <v>28</v>
      </c>
      <c r="X8" s="9" t="s">
        <v>28</v>
      </c>
      <c r="Y8" s="9" t="s">
        <v>28</v>
      </c>
    </row>
    <row r="9" spans="1:25" ht="12.75">
      <c r="A9" s="3" t="s">
        <v>31</v>
      </c>
      <c r="B9" s="9" t="s">
        <v>28</v>
      </c>
      <c r="C9" s="9" t="s">
        <v>28</v>
      </c>
      <c r="D9" s="9" t="s">
        <v>28</v>
      </c>
      <c r="E9" s="9" t="s">
        <v>28</v>
      </c>
      <c r="F9" s="9" t="s">
        <v>28</v>
      </c>
      <c r="G9" s="9" t="s">
        <v>28</v>
      </c>
      <c r="H9" s="9" t="s">
        <v>28</v>
      </c>
      <c r="I9" s="9" t="s">
        <v>28</v>
      </c>
      <c r="J9" s="9" t="s">
        <v>28</v>
      </c>
      <c r="K9" s="9" t="s">
        <v>28</v>
      </c>
      <c r="L9" s="9" t="s">
        <v>28</v>
      </c>
      <c r="M9" s="9" t="s">
        <v>28</v>
      </c>
      <c r="N9" s="9" t="s">
        <v>28</v>
      </c>
      <c r="O9" s="9" t="s">
        <v>28</v>
      </c>
      <c r="P9" s="9" t="s">
        <v>28</v>
      </c>
      <c r="Q9" s="9" t="s">
        <v>28</v>
      </c>
      <c r="R9" s="9" t="s">
        <v>28</v>
      </c>
      <c r="S9" s="9" t="s">
        <v>28</v>
      </c>
      <c r="T9" s="9" t="s">
        <v>28</v>
      </c>
      <c r="U9" s="9" t="s">
        <v>28</v>
      </c>
      <c r="V9" s="9" t="s">
        <v>28</v>
      </c>
      <c r="W9" s="9" t="s">
        <v>28</v>
      </c>
      <c r="X9" s="9" t="s">
        <v>28</v>
      </c>
      <c r="Y9" s="9" t="s">
        <v>28</v>
      </c>
    </row>
    <row r="10" spans="1:25" ht="12.75">
      <c r="A10" s="3" t="s">
        <v>61</v>
      </c>
      <c r="B10" s="9" t="s">
        <v>28</v>
      </c>
      <c r="C10" s="9" t="s">
        <v>28</v>
      </c>
      <c r="D10" s="9" t="s">
        <v>28</v>
      </c>
      <c r="E10" s="9" t="s">
        <v>28</v>
      </c>
      <c r="F10" s="9" t="s">
        <v>28</v>
      </c>
      <c r="G10" s="9" t="s">
        <v>28</v>
      </c>
      <c r="H10" s="9" t="s">
        <v>59</v>
      </c>
      <c r="I10" s="9" t="s">
        <v>59</v>
      </c>
      <c r="J10" s="9" t="s">
        <v>59</v>
      </c>
      <c r="K10" s="9" t="s">
        <v>59</v>
      </c>
      <c r="L10" s="9" t="s">
        <v>59</v>
      </c>
      <c r="M10" s="9" t="s">
        <v>59</v>
      </c>
      <c r="N10" s="9" t="s">
        <v>59</v>
      </c>
      <c r="O10" s="9" t="s">
        <v>28</v>
      </c>
      <c r="P10" s="9" t="s">
        <v>28</v>
      </c>
      <c r="Q10" s="9" t="s">
        <v>28</v>
      </c>
      <c r="R10" s="9" t="s">
        <v>28</v>
      </c>
      <c r="S10" s="9" t="s">
        <v>28</v>
      </c>
      <c r="T10" s="9" t="s">
        <v>28</v>
      </c>
      <c r="U10" s="9" t="s">
        <v>28</v>
      </c>
      <c r="V10" s="9" t="s">
        <v>28</v>
      </c>
      <c r="W10" s="9" t="s">
        <v>28</v>
      </c>
      <c r="X10" s="9" t="s">
        <v>28</v>
      </c>
      <c r="Y10" s="9" t="s">
        <v>28</v>
      </c>
    </row>
    <row r="11" spans="1:25" ht="12.75">
      <c r="A11" s="3" t="s">
        <v>62</v>
      </c>
      <c r="B11" s="9" t="s">
        <v>28</v>
      </c>
      <c r="C11" s="9" t="s">
        <v>28</v>
      </c>
      <c r="D11" s="9" t="s">
        <v>28</v>
      </c>
      <c r="E11" s="9" t="s">
        <v>28</v>
      </c>
      <c r="F11" s="9" t="s">
        <v>28</v>
      </c>
      <c r="G11" s="9" t="s">
        <v>28</v>
      </c>
      <c r="H11" s="9" t="s">
        <v>59</v>
      </c>
      <c r="I11" s="9" t="s">
        <v>59</v>
      </c>
      <c r="J11" s="9" t="s">
        <v>59</v>
      </c>
      <c r="K11" s="9" t="s">
        <v>59</v>
      </c>
      <c r="L11" s="9" t="s">
        <v>59</v>
      </c>
      <c r="M11" s="9" t="s">
        <v>59</v>
      </c>
      <c r="N11" s="9" t="s">
        <v>59</v>
      </c>
      <c r="O11" s="9" t="s">
        <v>28</v>
      </c>
      <c r="P11" s="9" t="s">
        <v>28</v>
      </c>
      <c r="Q11" s="9" t="s">
        <v>28</v>
      </c>
      <c r="R11" s="9" t="s">
        <v>28</v>
      </c>
      <c r="S11" s="9" t="s">
        <v>28</v>
      </c>
      <c r="T11" s="9" t="s">
        <v>28</v>
      </c>
      <c r="U11" s="9" t="s">
        <v>28</v>
      </c>
      <c r="V11" s="9" t="s">
        <v>28</v>
      </c>
      <c r="W11" s="9" t="s">
        <v>28</v>
      </c>
      <c r="X11" s="9" t="s">
        <v>28</v>
      </c>
      <c r="Y11" s="9" t="s">
        <v>28</v>
      </c>
    </row>
    <row r="12" spans="1:25" ht="12.75">
      <c r="A12" s="3" t="s">
        <v>63</v>
      </c>
      <c r="B12" s="9" t="s">
        <v>28</v>
      </c>
      <c r="C12" s="9" t="s">
        <v>28</v>
      </c>
      <c r="D12" s="9" t="s">
        <v>28</v>
      </c>
      <c r="E12" s="9" t="s">
        <v>28</v>
      </c>
      <c r="F12" s="9" t="s">
        <v>28</v>
      </c>
      <c r="G12" s="9" t="s">
        <v>28</v>
      </c>
      <c r="H12" s="9" t="s">
        <v>59</v>
      </c>
      <c r="I12" s="9" t="s">
        <v>59</v>
      </c>
      <c r="J12" s="9" t="s">
        <v>59</v>
      </c>
      <c r="K12" s="9" t="s">
        <v>59</v>
      </c>
      <c r="L12" s="9" t="s">
        <v>59</v>
      </c>
      <c r="M12" s="9" t="s">
        <v>59</v>
      </c>
      <c r="N12" s="9" t="s">
        <v>59</v>
      </c>
      <c r="O12" s="9" t="s">
        <v>28</v>
      </c>
      <c r="P12" s="9" t="s">
        <v>28</v>
      </c>
      <c r="Q12" s="9" t="s">
        <v>28</v>
      </c>
      <c r="R12" s="9" t="s">
        <v>28</v>
      </c>
      <c r="S12" s="9" t="s">
        <v>28</v>
      </c>
      <c r="T12" s="9" t="s">
        <v>28</v>
      </c>
      <c r="U12" s="9" t="s">
        <v>28</v>
      </c>
      <c r="V12" s="9" t="s">
        <v>28</v>
      </c>
      <c r="W12" s="9" t="s">
        <v>28</v>
      </c>
      <c r="X12" s="9" t="s">
        <v>28</v>
      </c>
      <c r="Y12" s="9" t="s">
        <v>28</v>
      </c>
    </row>
    <row r="13" spans="1:25" ht="12.75">
      <c r="A13" s="3" t="s">
        <v>32</v>
      </c>
      <c r="B13" s="9" t="s">
        <v>28</v>
      </c>
      <c r="C13" s="9" t="s">
        <v>28</v>
      </c>
      <c r="D13" s="9" t="s">
        <v>28</v>
      </c>
      <c r="E13" s="9" t="s">
        <v>28</v>
      </c>
      <c r="F13" s="9" t="s">
        <v>28</v>
      </c>
      <c r="G13" s="9" t="s">
        <v>28</v>
      </c>
      <c r="H13" s="9" t="s">
        <v>28</v>
      </c>
      <c r="I13" s="9" t="s">
        <v>28</v>
      </c>
      <c r="J13" s="9" t="s">
        <v>28</v>
      </c>
      <c r="K13" s="9" t="s">
        <v>28</v>
      </c>
      <c r="L13" s="9" t="s">
        <v>28</v>
      </c>
      <c r="M13" s="9" t="s">
        <v>28</v>
      </c>
      <c r="N13" s="9" t="s">
        <v>28</v>
      </c>
      <c r="O13" s="9" t="s">
        <v>28</v>
      </c>
      <c r="P13" s="9" t="s">
        <v>28</v>
      </c>
      <c r="Q13" s="9" t="s">
        <v>28</v>
      </c>
      <c r="R13" s="9" t="s">
        <v>28</v>
      </c>
      <c r="S13" s="9" t="s">
        <v>28</v>
      </c>
      <c r="T13" s="9" t="s">
        <v>28</v>
      </c>
      <c r="U13" s="9" t="s">
        <v>28</v>
      </c>
      <c r="V13" s="9" t="s">
        <v>59</v>
      </c>
      <c r="W13" s="9" t="s">
        <v>28</v>
      </c>
      <c r="X13" s="9" t="s">
        <v>59</v>
      </c>
      <c r="Y13" s="9" t="s">
        <v>28</v>
      </c>
    </row>
    <row r="14" spans="1:25" ht="12.75">
      <c r="A14" s="3" t="s">
        <v>76</v>
      </c>
      <c r="B14" s="9" t="s">
        <v>28</v>
      </c>
      <c r="C14" s="9" t="s">
        <v>28</v>
      </c>
      <c r="D14" s="9" t="s">
        <v>28</v>
      </c>
      <c r="E14" s="9" t="s">
        <v>28</v>
      </c>
      <c r="F14" s="9" t="s">
        <v>28</v>
      </c>
      <c r="G14" s="9" t="s">
        <v>28</v>
      </c>
      <c r="H14" s="9" t="s">
        <v>28</v>
      </c>
      <c r="I14" s="9" t="s">
        <v>28</v>
      </c>
      <c r="J14" s="9" t="s">
        <v>28</v>
      </c>
      <c r="K14" s="9" t="s">
        <v>28</v>
      </c>
      <c r="L14" s="9" t="s">
        <v>28</v>
      </c>
      <c r="M14" s="9" t="s">
        <v>28</v>
      </c>
      <c r="N14" s="9" t="s">
        <v>28</v>
      </c>
      <c r="O14" s="9" t="s">
        <v>28</v>
      </c>
      <c r="P14" s="9" t="s">
        <v>28</v>
      </c>
      <c r="Q14" s="9" t="s">
        <v>59</v>
      </c>
      <c r="R14" s="9" t="s">
        <v>59</v>
      </c>
      <c r="S14" s="9" t="s">
        <v>28</v>
      </c>
      <c r="T14" s="9" t="s">
        <v>28</v>
      </c>
      <c r="U14" s="9" t="s">
        <v>28</v>
      </c>
      <c r="V14" s="9" t="s">
        <v>28</v>
      </c>
      <c r="W14" s="9" t="s">
        <v>28</v>
      </c>
      <c r="X14" s="9" t="s">
        <v>28</v>
      </c>
      <c r="Y14" s="9" t="s">
        <v>28</v>
      </c>
    </row>
    <row r="15" spans="1:25" ht="12.75">
      <c r="A15" s="3" t="s">
        <v>33</v>
      </c>
      <c r="B15" s="9" t="s">
        <v>28</v>
      </c>
      <c r="C15" s="9" t="s">
        <v>28</v>
      </c>
      <c r="D15" s="9" t="s">
        <v>28</v>
      </c>
      <c r="E15" s="9" t="s">
        <v>28</v>
      </c>
      <c r="F15" s="9" t="s">
        <v>28</v>
      </c>
      <c r="G15" s="9" t="s">
        <v>28</v>
      </c>
      <c r="H15" s="9" t="s">
        <v>28</v>
      </c>
      <c r="I15" s="9" t="s">
        <v>28</v>
      </c>
      <c r="J15" s="9" t="s">
        <v>28</v>
      </c>
      <c r="K15" s="9" t="s">
        <v>28</v>
      </c>
      <c r="L15" s="9" t="s">
        <v>28</v>
      </c>
      <c r="M15" s="9" t="s">
        <v>28</v>
      </c>
      <c r="N15" s="9" t="s">
        <v>28</v>
      </c>
      <c r="O15" s="9" t="s">
        <v>28</v>
      </c>
      <c r="P15" s="9" t="s">
        <v>28</v>
      </c>
      <c r="Q15" s="9" t="s">
        <v>28</v>
      </c>
      <c r="R15" s="9" t="s">
        <v>28</v>
      </c>
      <c r="S15" s="9" t="s">
        <v>28</v>
      </c>
      <c r="T15" s="9" t="s">
        <v>28</v>
      </c>
      <c r="U15" s="9" t="s">
        <v>28</v>
      </c>
      <c r="V15" s="9" t="s">
        <v>28</v>
      </c>
      <c r="W15" s="9" t="s">
        <v>28</v>
      </c>
      <c r="X15" s="9" t="s">
        <v>28</v>
      </c>
      <c r="Y15" s="9" t="s">
        <v>28</v>
      </c>
    </row>
    <row r="16" spans="1:25" ht="12.75">
      <c r="A16" s="3" t="s">
        <v>34</v>
      </c>
      <c r="B16" s="9" t="s">
        <v>28</v>
      </c>
      <c r="C16" s="9" t="s">
        <v>28</v>
      </c>
      <c r="D16" s="9" t="s">
        <v>28</v>
      </c>
      <c r="E16" s="9" t="s">
        <v>28</v>
      </c>
      <c r="F16" s="9" t="s">
        <v>28</v>
      </c>
      <c r="G16" s="9" t="s">
        <v>28</v>
      </c>
      <c r="H16" s="9" t="s">
        <v>59</v>
      </c>
      <c r="I16" s="9" t="s">
        <v>59</v>
      </c>
      <c r="J16" s="9" t="s">
        <v>59</v>
      </c>
      <c r="K16" s="9" t="s">
        <v>59</v>
      </c>
      <c r="L16" s="9" t="s">
        <v>59</v>
      </c>
      <c r="M16" s="9" t="s">
        <v>59</v>
      </c>
      <c r="N16" s="9" t="s">
        <v>59</v>
      </c>
      <c r="O16" s="9" t="s">
        <v>59</v>
      </c>
      <c r="P16" s="9" t="s">
        <v>59</v>
      </c>
      <c r="Q16" s="9" t="s">
        <v>59</v>
      </c>
      <c r="R16" s="9" t="s">
        <v>59</v>
      </c>
      <c r="S16" s="9" t="s">
        <v>59</v>
      </c>
      <c r="T16" s="9" t="s">
        <v>28</v>
      </c>
      <c r="U16" s="9" t="s">
        <v>28</v>
      </c>
      <c r="V16" s="9" t="s">
        <v>59</v>
      </c>
      <c r="W16" s="9" t="s">
        <v>28</v>
      </c>
      <c r="X16" s="9" t="s">
        <v>59</v>
      </c>
      <c r="Y16" s="9" t="s">
        <v>59</v>
      </c>
    </row>
    <row r="17" spans="1:25" ht="12.75">
      <c r="A17" s="3" t="s">
        <v>35</v>
      </c>
      <c r="B17" s="9" t="s">
        <v>28</v>
      </c>
      <c r="C17" s="9" t="s">
        <v>28</v>
      </c>
      <c r="D17" s="9" t="s">
        <v>28</v>
      </c>
      <c r="E17" s="9" t="s">
        <v>28</v>
      </c>
      <c r="F17" s="9" t="s">
        <v>28</v>
      </c>
      <c r="G17" s="9" t="s">
        <v>28</v>
      </c>
      <c r="H17" s="9" t="s">
        <v>28</v>
      </c>
      <c r="I17" s="9" t="s">
        <v>28</v>
      </c>
      <c r="J17" s="9" t="s">
        <v>28</v>
      </c>
      <c r="K17" s="9" t="s">
        <v>28</v>
      </c>
      <c r="L17" s="9" t="s">
        <v>28</v>
      </c>
      <c r="M17" s="9" t="s">
        <v>28</v>
      </c>
      <c r="N17" s="9" t="s">
        <v>28</v>
      </c>
      <c r="O17" s="9" t="s">
        <v>28</v>
      </c>
      <c r="P17" s="9" t="s">
        <v>28</v>
      </c>
      <c r="Q17" s="9" t="s">
        <v>59</v>
      </c>
      <c r="R17" s="9" t="s">
        <v>28</v>
      </c>
      <c r="S17" s="9" t="s">
        <v>28</v>
      </c>
      <c r="T17" s="9" t="s">
        <v>28</v>
      </c>
      <c r="U17" s="9" t="s">
        <v>28</v>
      </c>
      <c r="V17" s="9" t="s">
        <v>28</v>
      </c>
      <c r="W17" s="9" t="s">
        <v>28</v>
      </c>
      <c r="X17" s="9" t="s">
        <v>28</v>
      </c>
      <c r="Y17" s="9" t="s">
        <v>28</v>
      </c>
    </row>
    <row r="18" spans="1:25" ht="12.75">
      <c r="A18" s="3" t="s">
        <v>60</v>
      </c>
      <c r="B18" s="9" t="s">
        <v>28</v>
      </c>
      <c r="C18" s="9" t="s">
        <v>28</v>
      </c>
      <c r="D18" s="9" t="s">
        <v>28</v>
      </c>
      <c r="E18" s="9" t="s">
        <v>28</v>
      </c>
      <c r="F18" s="9" t="s">
        <v>28</v>
      </c>
      <c r="G18" s="9" t="s">
        <v>28</v>
      </c>
      <c r="H18" s="9" t="s">
        <v>28</v>
      </c>
      <c r="I18" s="9" t="s">
        <v>28</v>
      </c>
      <c r="J18" s="9" t="s">
        <v>28</v>
      </c>
      <c r="K18" s="9" t="s">
        <v>28</v>
      </c>
      <c r="L18" s="9" t="s">
        <v>28</v>
      </c>
      <c r="M18" s="9" t="s">
        <v>28</v>
      </c>
      <c r="N18" s="9" t="s">
        <v>28</v>
      </c>
      <c r="O18" s="9" t="s">
        <v>28</v>
      </c>
      <c r="P18" s="9" t="s">
        <v>28</v>
      </c>
      <c r="Q18" s="9" t="s">
        <v>28</v>
      </c>
      <c r="R18" s="9" t="s">
        <v>28</v>
      </c>
      <c r="S18" s="9" t="s">
        <v>28</v>
      </c>
      <c r="T18" s="9" t="s">
        <v>28</v>
      </c>
      <c r="U18" s="9" t="s">
        <v>28</v>
      </c>
      <c r="V18" s="9" t="s">
        <v>28</v>
      </c>
      <c r="W18" s="9" t="s">
        <v>28</v>
      </c>
      <c r="X18" s="9" t="s">
        <v>28</v>
      </c>
      <c r="Y18" s="9" t="s">
        <v>28</v>
      </c>
    </row>
    <row r="19" spans="1:25" ht="12.75">
      <c r="A19" s="3" t="s">
        <v>36</v>
      </c>
      <c r="B19" s="9" t="s">
        <v>28</v>
      </c>
      <c r="C19" s="9" t="s">
        <v>28</v>
      </c>
      <c r="D19" s="9" t="s">
        <v>28</v>
      </c>
      <c r="E19" s="9" t="s">
        <v>28</v>
      </c>
      <c r="F19" s="9" t="s">
        <v>28</v>
      </c>
      <c r="G19" s="9" t="s">
        <v>28</v>
      </c>
      <c r="H19" s="9" t="s">
        <v>59</v>
      </c>
      <c r="I19" s="9" t="s">
        <v>59</v>
      </c>
      <c r="J19" s="9" t="s">
        <v>59</v>
      </c>
      <c r="K19" s="9" t="s">
        <v>59</v>
      </c>
      <c r="L19" s="9" t="s">
        <v>59</v>
      </c>
      <c r="M19" s="9" t="s">
        <v>59</v>
      </c>
      <c r="N19" s="9" t="s">
        <v>59</v>
      </c>
      <c r="O19" s="9" t="s">
        <v>59</v>
      </c>
      <c r="P19" s="9" t="s">
        <v>28</v>
      </c>
      <c r="Q19" s="9" t="s">
        <v>59</v>
      </c>
      <c r="R19" s="9" t="s">
        <v>59</v>
      </c>
      <c r="S19" s="9" t="s">
        <v>59</v>
      </c>
      <c r="T19" s="9" t="s">
        <v>59</v>
      </c>
      <c r="U19" s="9" t="s">
        <v>59</v>
      </c>
      <c r="V19" s="9" t="s">
        <v>59</v>
      </c>
      <c r="W19" s="9" t="s">
        <v>59</v>
      </c>
      <c r="X19" s="9" t="s">
        <v>59</v>
      </c>
      <c r="Y19" s="9" t="s">
        <v>28</v>
      </c>
    </row>
    <row r="20" spans="1:25" ht="12.75">
      <c r="A20" s="3" t="s">
        <v>37</v>
      </c>
      <c r="B20" s="9" t="s">
        <v>28</v>
      </c>
      <c r="C20" s="9" t="s">
        <v>28</v>
      </c>
      <c r="D20" s="9" t="s">
        <v>28</v>
      </c>
      <c r="E20" s="9" t="s">
        <v>28</v>
      </c>
      <c r="F20" s="9" t="s">
        <v>28</v>
      </c>
      <c r="G20" s="9" t="s">
        <v>28</v>
      </c>
      <c r="H20" s="9" t="s">
        <v>28</v>
      </c>
      <c r="I20" s="9" t="s">
        <v>28</v>
      </c>
      <c r="J20" s="9" t="s">
        <v>28</v>
      </c>
      <c r="K20" s="9" t="s">
        <v>28</v>
      </c>
      <c r="L20" s="9" t="s">
        <v>28</v>
      </c>
      <c r="M20" s="9" t="s">
        <v>28</v>
      </c>
      <c r="N20" s="9" t="s">
        <v>28</v>
      </c>
      <c r="O20" s="9" t="s">
        <v>28</v>
      </c>
      <c r="P20" s="9" t="s">
        <v>28</v>
      </c>
      <c r="Q20" s="9" t="s">
        <v>28</v>
      </c>
      <c r="R20" s="9" t="s">
        <v>28</v>
      </c>
      <c r="S20" s="9" t="s">
        <v>28</v>
      </c>
      <c r="T20" s="9" t="s">
        <v>28</v>
      </c>
      <c r="U20" s="9" t="s">
        <v>28</v>
      </c>
      <c r="V20" s="9" t="s">
        <v>28</v>
      </c>
      <c r="W20" s="9" t="s">
        <v>28</v>
      </c>
      <c r="X20" s="9" t="s">
        <v>28</v>
      </c>
      <c r="Y20" s="9" t="s">
        <v>28</v>
      </c>
    </row>
    <row r="21" spans="1:25" ht="12.75">
      <c r="A21" s="3" t="s">
        <v>38</v>
      </c>
      <c r="B21" s="9" t="s">
        <v>28</v>
      </c>
      <c r="C21" s="9" t="s">
        <v>28</v>
      </c>
      <c r="D21" s="9" t="s">
        <v>28</v>
      </c>
      <c r="E21" s="9" t="s">
        <v>28</v>
      </c>
      <c r="F21" s="9" t="s">
        <v>28</v>
      </c>
      <c r="G21" s="9" t="s">
        <v>28</v>
      </c>
      <c r="H21" s="9" t="s">
        <v>59</v>
      </c>
      <c r="I21" s="9" t="s">
        <v>59</v>
      </c>
      <c r="J21" s="9" t="s">
        <v>59</v>
      </c>
      <c r="K21" s="9" t="s">
        <v>59</v>
      </c>
      <c r="L21" s="9" t="s">
        <v>59</v>
      </c>
      <c r="M21" s="9" t="s">
        <v>59</v>
      </c>
      <c r="N21" s="9" t="s">
        <v>59</v>
      </c>
      <c r="O21" s="9" t="s">
        <v>28</v>
      </c>
      <c r="P21" s="9" t="s">
        <v>28</v>
      </c>
      <c r="Q21" s="9" t="s">
        <v>59</v>
      </c>
      <c r="R21" s="9" t="s">
        <v>59</v>
      </c>
      <c r="S21" s="9" t="s">
        <v>59</v>
      </c>
      <c r="T21" s="9" t="s">
        <v>59</v>
      </c>
      <c r="U21" s="9" t="s">
        <v>59</v>
      </c>
      <c r="V21" s="9" t="s">
        <v>59</v>
      </c>
      <c r="W21" s="9" t="s">
        <v>59</v>
      </c>
      <c r="X21" s="9" t="s">
        <v>59</v>
      </c>
      <c r="Y21" s="9" t="s">
        <v>28</v>
      </c>
    </row>
    <row r="22" spans="1:25" ht="12.75">
      <c r="A22" s="3" t="s">
        <v>39</v>
      </c>
      <c r="B22" s="9" t="s">
        <v>28</v>
      </c>
      <c r="C22" s="9" t="s">
        <v>28</v>
      </c>
      <c r="D22" s="9" t="s">
        <v>28</v>
      </c>
      <c r="E22" s="9" t="s">
        <v>28</v>
      </c>
      <c r="F22" s="9" t="s">
        <v>28</v>
      </c>
      <c r="G22" s="9" t="s">
        <v>28</v>
      </c>
      <c r="H22" s="9" t="s">
        <v>59</v>
      </c>
      <c r="I22" s="9" t="s">
        <v>59</v>
      </c>
      <c r="J22" s="9" t="s">
        <v>59</v>
      </c>
      <c r="K22" s="9" t="s">
        <v>59</v>
      </c>
      <c r="L22" s="9" t="s">
        <v>59</v>
      </c>
      <c r="M22" s="9" t="s">
        <v>59</v>
      </c>
      <c r="N22" s="9" t="s">
        <v>59</v>
      </c>
      <c r="O22" s="9" t="s">
        <v>59</v>
      </c>
      <c r="P22" s="9" t="s">
        <v>28</v>
      </c>
      <c r="Q22" s="9" t="s">
        <v>28</v>
      </c>
      <c r="R22" s="9" t="s">
        <v>28</v>
      </c>
      <c r="S22" s="9" t="s">
        <v>28</v>
      </c>
      <c r="T22" s="9" t="s">
        <v>28</v>
      </c>
      <c r="U22" s="9" t="s">
        <v>28</v>
      </c>
      <c r="V22" s="9" t="s">
        <v>28</v>
      </c>
      <c r="W22" s="9" t="s">
        <v>28</v>
      </c>
      <c r="X22" s="9" t="s">
        <v>28</v>
      </c>
      <c r="Y22" s="9" t="s">
        <v>28</v>
      </c>
    </row>
    <row r="23" spans="1:25" ht="12.75">
      <c r="A23" s="3" t="s">
        <v>64</v>
      </c>
      <c r="B23" s="9" t="s">
        <v>28</v>
      </c>
      <c r="C23" s="9" t="s">
        <v>28</v>
      </c>
      <c r="D23" s="9" t="s">
        <v>28</v>
      </c>
      <c r="E23" s="9" t="s">
        <v>28</v>
      </c>
      <c r="F23" s="9" t="s">
        <v>28</v>
      </c>
      <c r="G23" s="9" t="s">
        <v>28</v>
      </c>
      <c r="H23" s="9" t="s">
        <v>59</v>
      </c>
      <c r="I23" s="9" t="s">
        <v>59</v>
      </c>
      <c r="J23" s="9" t="s">
        <v>59</v>
      </c>
      <c r="K23" s="9" t="s">
        <v>59</v>
      </c>
      <c r="L23" s="9" t="s">
        <v>59</v>
      </c>
      <c r="M23" s="9" t="s">
        <v>59</v>
      </c>
      <c r="N23" s="9" t="s">
        <v>59</v>
      </c>
      <c r="O23" s="9" t="s">
        <v>28</v>
      </c>
      <c r="P23" s="9" t="s">
        <v>28</v>
      </c>
      <c r="Q23" s="9" t="s">
        <v>28</v>
      </c>
      <c r="R23" s="9" t="s">
        <v>28</v>
      </c>
      <c r="S23" s="9" t="s">
        <v>28</v>
      </c>
      <c r="T23" s="9" t="s">
        <v>28</v>
      </c>
      <c r="U23" s="9" t="s">
        <v>28</v>
      </c>
      <c r="V23" s="9" t="s">
        <v>28</v>
      </c>
      <c r="W23" s="9" t="s">
        <v>28</v>
      </c>
      <c r="X23" s="9" t="s">
        <v>28</v>
      </c>
      <c r="Y23" s="9" t="s">
        <v>28</v>
      </c>
    </row>
    <row r="24" spans="1:25" ht="12.75">
      <c r="A24" s="3" t="s">
        <v>40</v>
      </c>
      <c r="B24" s="9" t="s">
        <v>28</v>
      </c>
      <c r="C24" s="9" t="s">
        <v>28</v>
      </c>
      <c r="D24" s="9" t="s">
        <v>28</v>
      </c>
      <c r="E24" s="9" t="s">
        <v>28</v>
      </c>
      <c r="F24" s="9" t="s">
        <v>28</v>
      </c>
      <c r="G24" s="9" t="s">
        <v>28</v>
      </c>
      <c r="H24" s="9" t="s">
        <v>59</v>
      </c>
      <c r="I24" s="9" t="s">
        <v>59</v>
      </c>
      <c r="J24" s="9" t="s">
        <v>59</v>
      </c>
      <c r="K24" s="9" t="s">
        <v>59</v>
      </c>
      <c r="L24" s="9" t="s">
        <v>59</v>
      </c>
      <c r="M24" s="9" t="s">
        <v>59</v>
      </c>
      <c r="N24" s="9" t="s">
        <v>59</v>
      </c>
      <c r="O24" s="9" t="s">
        <v>28</v>
      </c>
      <c r="P24" s="9" t="s">
        <v>28</v>
      </c>
      <c r="Q24" s="9" t="s">
        <v>59</v>
      </c>
      <c r="R24" s="9" t="s">
        <v>59</v>
      </c>
      <c r="S24" s="9" t="s">
        <v>28</v>
      </c>
      <c r="T24" s="9" t="s">
        <v>28</v>
      </c>
      <c r="U24" s="9" t="s">
        <v>28</v>
      </c>
      <c r="V24" s="9" t="s">
        <v>28</v>
      </c>
      <c r="W24" s="9" t="s">
        <v>28</v>
      </c>
      <c r="X24" s="9" t="s">
        <v>28</v>
      </c>
      <c r="Y24" s="9" t="s">
        <v>28</v>
      </c>
    </row>
    <row r="25" spans="1:25" ht="12.75">
      <c r="A25" s="3" t="s">
        <v>77</v>
      </c>
      <c r="B25" s="9" t="s">
        <v>28</v>
      </c>
      <c r="C25" s="9" t="s">
        <v>28</v>
      </c>
      <c r="D25" s="9" t="s">
        <v>28</v>
      </c>
      <c r="E25" s="9" t="s">
        <v>28</v>
      </c>
      <c r="F25" s="9" t="s">
        <v>28</v>
      </c>
      <c r="G25" s="9" t="s">
        <v>28</v>
      </c>
      <c r="H25" s="9" t="s">
        <v>28</v>
      </c>
      <c r="I25" s="9" t="s">
        <v>28</v>
      </c>
      <c r="J25" s="9" t="s">
        <v>28</v>
      </c>
      <c r="K25" s="9" t="s">
        <v>28</v>
      </c>
      <c r="L25" s="9" t="s">
        <v>28</v>
      </c>
      <c r="M25" s="9" t="s">
        <v>28</v>
      </c>
      <c r="N25" s="9" t="s">
        <v>28</v>
      </c>
      <c r="O25" s="9" t="s">
        <v>28</v>
      </c>
      <c r="P25" s="9" t="s">
        <v>28</v>
      </c>
      <c r="Q25" s="9" t="s">
        <v>59</v>
      </c>
      <c r="R25" s="9" t="s">
        <v>28</v>
      </c>
      <c r="S25" s="9" t="s">
        <v>28</v>
      </c>
      <c r="T25" s="9" t="s">
        <v>28</v>
      </c>
      <c r="U25" s="9" t="s">
        <v>28</v>
      </c>
      <c r="V25" s="9" t="s">
        <v>28</v>
      </c>
      <c r="W25" s="9" t="s">
        <v>28</v>
      </c>
      <c r="X25" s="9" t="s">
        <v>28</v>
      </c>
      <c r="Y25" s="9" t="s">
        <v>28</v>
      </c>
    </row>
    <row r="26" spans="1:25" ht="12.75">
      <c r="A26" s="3" t="s">
        <v>41</v>
      </c>
      <c r="B26" s="9" t="s">
        <v>28</v>
      </c>
      <c r="C26" s="9" t="s">
        <v>28</v>
      </c>
      <c r="D26" s="9" t="s">
        <v>28</v>
      </c>
      <c r="E26" s="9" t="s">
        <v>28</v>
      </c>
      <c r="F26" s="9" t="s">
        <v>28</v>
      </c>
      <c r="G26" s="9" t="s">
        <v>28</v>
      </c>
      <c r="H26" s="9" t="s">
        <v>59</v>
      </c>
      <c r="I26" s="9" t="s">
        <v>59</v>
      </c>
      <c r="J26" s="9" t="s">
        <v>59</v>
      </c>
      <c r="K26" s="9" t="s">
        <v>59</v>
      </c>
      <c r="L26" s="9" t="s">
        <v>59</v>
      </c>
      <c r="M26" s="9" t="s">
        <v>59</v>
      </c>
      <c r="N26" s="9" t="s">
        <v>59</v>
      </c>
      <c r="O26" s="9" t="s">
        <v>28</v>
      </c>
      <c r="P26" s="9" t="s">
        <v>28</v>
      </c>
      <c r="Q26" s="9" t="s">
        <v>28</v>
      </c>
      <c r="R26" s="9" t="s">
        <v>28</v>
      </c>
      <c r="S26" s="9" t="s">
        <v>28</v>
      </c>
      <c r="T26" s="9" t="s">
        <v>28</v>
      </c>
      <c r="U26" s="9" t="s">
        <v>28</v>
      </c>
      <c r="V26" s="9" t="s">
        <v>28</v>
      </c>
      <c r="W26" s="9" t="s">
        <v>28</v>
      </c>
      <c r="X26" s="9" t="s">
        <v>28</v>
      </c>
      <c r="Y26" s="9" t="s">
        <v>28</v>
      </c>
    </row>
    <row r="27" spans="1:25" ht="12.75">
      <c r="A27" s="3" t="s">
        <v>42</v>
      </c>
      <c r="B27" s="9" t="s">
        <v>28</v>
      </c>
      <c r="C27" s="9" t="s">
        <v>28</v>
      </c>
      <c r="D27" s="9" t="s">
        <v>28</v>
      </c>
      <c r="E27" s="9" t="s">
        <v>28</v>
      </c>
      <c r="F27" s="9" t="s">
        <v>28</v>
      </c>
      <c r="G27" s="9" t="s">
        <v>28</v>
      </c>
      <c r="H27" s="9" t="s">
        <v>59</v>
      </c>
      <c r="I27" s="9" t="s">
        <v>59</v>
      </c>
      <c r="J27" s="9" t="s">
        <v>59</v>
      </c>
      <c r="K27" s="9" t="s">
        <v>59</v>
      </c>
      <c r="L27" s="9" t="s">
        <v>59</v>
      </c>
      <c r="M27" s="9" t="s">
        <v>59</v>
      </c>
      <c r="N27" s="9" t="s">
        <v>59</v>
      </c>
      <c r="O27" s="9" t="s">
        <v>28</v>
      </c>
      <c r="P27" s="9" t="s">
        <v>28</v>
      </c>
      <c r="Q27" s="9" t="s">
        <v>28</v>
      </c>
      <c r="R27" s="9" t="s">
        <v>28</v>
      </c>
      <c r="S27" s="9" t="s">
        <v>28</v>
      </c>
      <c r="T27" s="9" t="s">
        <v>28</v>
      </c>
      <c r="U27" s="9" t="s">
        <v>28</v>
      </c>
      <c r="V27" s="9" t="s">
        <v>28</v>
      </c>
      <c r="W27" s="9" t="s">
        <v>28</v>
      </c>
      <c r="X27" s="9" t="s">
        <v>28</v>
      </c>
      <c r="Y27" s="9" t="s">
        <v>28</v>
      </c>
    </row>
    <row r="28" spans="1:25" ht="12.75">
      <c r="A28" s="3" t="s">
        <v>43</v>
      </c>
      <c r="B28" s="9" t="s">
        <v>28</v>
      </c>
      <c r="C28" s="9" t="s">
        <v>28</v>
      </c>
      <c r="D28" s="9" t="s">
        <v>28</v>
      </c>
      <c r="E28" s="9" t="s">
        <v>28</v>
      </c>
      <c r="F28" s="9" t="s">
        <v>28</v>
      </c>
      <c r="G28" s="9" t="s">
        <v>28</v>
      </c>
      <c r="H28" s="9" t="s">
        <v>28</v>
      </c>
      <c r="I28" s="9" t="s">
        <v>28</v>
      </c>
      <c r="J28" s="9" t="s">
        <v>28</v>
      </c>
      <c r="K28" s="9" t="s">
        <v>28</v>
      </c>
      <c r="L28" s="9" t="s">
        <v>28</v>
      </c>
      <c r="M28" s="9" t="s">
        <v>28</v>
      </c>
      <c r="N28" s="9" t="s">
        <v>28</v>
      </c>
      <c r="O28" s="9" t="s">
        <v>28</v>
      </c>
      <c r="P28" s="9" t="s">
        <v>28</v>
      </c>
      <c r="Q28" s="9" t="s">
        <v>59</v>
      </c>
      <c r="R28" s="9" t="s">
        <v>59</v>
      </c>
      <c r="S28" s="9" t="s">
        <v>28</v>
      </c>
      <c r="T28" s="9" t="s">
        <v>28</v>
      </c>
      <c r="U28" s="9" t="s">
        <v>28</v>
      </c>
      <c r="V28" s="9" t="s">
        <v>28</v>
      </c>
      <c r="W28" s="9" t="s">
        <v>28</v>
      </c>
      <c r="X28" s="9" t="s">
        <v>28</v>
      </c>
      <c r="Y28" s="9" t="s">
        <v>28</v>
      </c>
    </row>
    <row r="29" spans="1:25" ht="12.75">
      <c r="A29" s="3" t="s">
        <v>65</v>
      </c>
      <c r="B29" s="9" t="s">
        <v>28</v>
      </c>
      <c r="C29" s="9" t="s">
        <v>28</v>
      </c>
      <c r="D29" s="9" t="s">
        <v>28</v>
      </c>
      <c r="E29" s="9" t="s">
        <v>28</v>
      </c>
      <c r="F29" s="9" t="s">
        <v>28</v>
      </c>
      <c r="G29" s="9" t="s">
        <v>28</v>
      </c>
      <c r="H29" s="9" t="s">
        <v>28</v>
      </c>
      <c r="I29" s="9" t="s">
        <v>28</v>
      </c>
      <c r="J29" s="9" t="s">
        <v>28</v>
      </c>
      <c r="K29" s="9" t="s">
        <v>28</v>
      </c>
      <c r="L29" s="9" t="s">
        <v>28</v>
      </c>
      <c r="M29" s="9" t="s">
        <v>28</v>
      </c>
      <c r="N29" s="9" t="s">
        <v>28</v>
      </c>
      <c r="O29" s="9" t="s">
        <v>28</v>
      </c>
      <c r="P29" s="9" t="s">
        <v>28</v>
      </c>
      <c r="Q29" s="9" t="s">
        <v>59</v>
      </c>
      <c r="R29" s="9" t="s">
        <v>28</v>
      </c>
      <c r="S29" s="9" t="s">
        <v>28</v>
      </c>
      <c r="T29" s="9" t="s">
        <v>28</v>
      </c>
      <c r="U29" s="9" t="s">
        <v>28</v>
      </c>
      <c r="V29" s="9" t="s">
        <v>28</v>
      </c>
      <c r="W29" s="9" t="s">
        <v>28</v>
      </c>
      <c r="X29" s="9" t="s">
        <v>28</v>
      </c>
      <c r="Y29" s="9" t="s">
        <v>28</v>
      </c>
    </row>
    <row r="30" spans="1:25" ht="12.75">
      <c r="A30" s="3" t="s">
        <v>66</v>
      </c>
      <c r="B30" s="9" t="s">
        <v>28</v>
      </c>
      <c r="C30" s="9" t="s">
        <v>28</v>
      </c>
      <c r="D30" s="9" t="s">
        <v>28</v>
      </c>
      <c r="E30" s="9" t="s">
        <v>28</v>
      </c>
      <c r="F30" s="9" t="s">
        <v>28</v>
      </c>
      <c r="G30" s="9" t="s">
        <v>28</v>
      </c>
      <c r="H30" s="9" t="s">
        <v>28</v>
      </c>
      <c r="I30" s="9" t="s">
        <v>28</v>
      </c>
      <c r="J30" s="9" t="s">
        <v>28</v>
      </c>
      <c r="K30" s="9" t="s">
        <v>28</v>
      </c>
      <c r="L30" s="9" t="s">
        <v>28</v>
      </c>
      <c r="M30" s="9" t="s">
        <v>28</v>
      </c>
      <c r="N30" s="9" t="s">
        <v>28</v>
      </c>
      <c r="O30" s="9" t="s">
        <v>28</v>
      </c>
      <c r="P30" s="9" t="s">
        <v>28</v>
      </c>
      <c r="Q30" s="9" t="s">
        <v>28</v>
      </c>
      <c r="R30" s="9" t="s">
        <v>28</v>
      </c>
      <c r="S30" s="9" t="s">
        <v>28</v>
      </c>
      <c r="T30" s="9" t="s">
        <v>28</v>
      </c>
      <c r="U30" s="9" t="s">
        <v>28</v>
      </c>
      <c r="V30" s="9" t="s">
        <v>28</v>
      </c>
      <c r="W30" s="9" t="s">
        <v>28</v>
      </c>
      <c r="X30" s="9" t="s">
        <v>28</v>
      </c>
      <c r="Y30" s="9" t="s">
        <v>28</v>
      </c>
    </row>
    <row r="31" spans="1:25" ht="12.75">
      <c r="A31" s="3" t="s">
        <v>44</v>
      </c>
      <c r="B31" s="9" t="s">
        <v>59</v>
      </c>
      <c r="C31" s="9" t="s">
        <v>59</v>
      </c>
      <c r="D31" s="9" t="s">
        <v>59</v>
      </c>
      <c r="E31" s="9" t="s">
        <v>59</v>
      </c>
      <c r="F31" s="9" t="s">
        <v>59</v>
      </c>
      <c r="G31" s="9" t="s">
        <v>59</v>
      </c>
      <c r="H31" s="9" t="s">
        <v>59</v>
      </c>
      <c r="I31" s="9" t="s">
        <v>59</v>
      </c>
      <c r="J31" s="9" t="s">
        <v>59</v>
      </c>
      <c r="K31" s="9" t="s">
        <v>59</v>
      </c>
      <c r="L31" s="9" t="s">
        <v>59</v>
      </c>
      <c r="M31" s="9" t="s">
        <v>59</v>
      </c>
      <c r="N31" s="9" t="s">
        <v>59</v>
      </c>
      <c r="O31" s="9" t="s">
        <v>59</v>
      </c>
      <c r="P31" s="9" t="s">
        <v>59</v>
      </c>
      <c r="Q31" s="9" t="s">
        <v>59</v>
      </c>
      <c r="R31" s="9" t="s">
        <v>59</v>
      </c>
      <c r="S31" s="9" t="s">
        <v>59</v>
      </c>
      <c r="T31" s="9" t="s">
        <v>59</v>
      </c>
      <c r="U31" s="9" t="s">
        <v>59</v>
      </c>
      <c r="V31" s="9" t="s">
        <v>59</v>
      </c>
      <c r="W31" s="9" t="s">
        <v>59</v>
      </c>
      <c r="X31" s="9" t="s">
        <v>59</v>
      </c>
      <c r="Y31" s="9" t="s">
        <v>59</v>
      </c>
    </row>
    <row r="32" spans="1:25" ht="12.75">
      <c r="A32" s="3" t="s">
        <v>45</v>
      </c>
      <c r="B32" s="9" t="s">
        <v>28</v>
      </c>
      <c r="C32" s="9" t="s">
        <v>28</v>
      </c>
      <c r="D32" s="9" t="s">
        <v>28</v>
      </c>
      <c r="E32" s="9" t="s">
        <v>28</v>
      </c>
      <c r="F32" s="9" t="s">
        <v>28</v>
      </c>
      <c r="G32" s="9" t="s">
        <v>59</v>
      </c>
      <c r="H32" s="9" t="s">
        <v>59</v>
      </c>
      <c r="I32" s="9" t="s">
        <v>59</v>
      </c>
      <c r="J32" s="9" t="s">
        <v>59</v>
      </c>
      <c r="K32" s="9" t="s">
        <v>59</v>
      </c>
      <c r="L32" s="9" t="s">
        <v>59</v>
      </c>
      <c r="M32" s="9" t="s">
        <v>59</v>
      </c>
      <c r="N32" s="9" t="s">
        <v>59</v>
      </c>
      <c r="O32" s="9" t="s">
        <v>59</v>
      </c>
      <c r="P32" s="9" t="s">
        <v>59</v>
      </c>
      <c r="Q32" s="9" t="s">
        <v>59</v>
      </c>
      <c r="R32" s="9" t="s">
        <v>59</v>
      </c>
      <c r="S32" s="9" t="s">
        <v>59</v>
      </c>
      <c r="T32" s="9" t="s">
        <v>28</v>
      </c>
      <c r="U32" s="9" t="s">
        <v>28</v>
      </c>
      <c r="V32" s="9" t="s">
        <v>59</v>
      </c>
      <c r="W32" s="9" t="s">
        <v>28</v>
      </c>
      <c r="X32" s="9" t="s">
        <v>59</v>
      </c>
      <c r="Y32" s="9" t="s">
        <v>59</v>
      </c>
    </row>
    <row r="33" spans="1:25" ht="12.75">
      <c r="A33" s="3" t="s">
        <v>46</v>
      </c>
      <c r="B33" s="9" t="s">
        <v>28</v>
      </c>
      <c r="C33" s="9" t="s">
        <v>28</v>
      </c>
      <c r="D33" s="9" t="s">
        <v>28</v>
      </c>
      <c r="E33" s="9" t="s">
        <v>28</v>
      </c>
      <c r="F33" s="9" t="s">
        <v>28</v>
      </c>
      <c r="G33" s="9" t="s">
        <v>28</v>
      </c>
      <c r="H33" s="9" t="s">
        <v>59</v>
      </c>
      <c r="I33" s="9" t="s">
        <v>59</v>
      </c>
      <c r="J33" s="9" t="s">
        <v>59</v>
      </c>
      <c r="K33" s="9" t="s">
        <v>59</v>
      </c>
      <c r="L33" s="9" t="s">
        <v>59</v>
      </c>
      <c r="M33" s="9" t="s">
        <v>59</v>
      </c>
      <c r="N33" s="9" t="s">
        <v>59</v>
      </c>
      <c r="O33" s="9" t="s">
        <v>59</v>
      </c>
      <c r="P33" s="9" t="s">
        <v>59</v>
      </c>
      <c r="Q33" s="9" t="s">
        <v>59</v>
      </c>
      <c r="R33" s="9" t="s">
        <v>59</v>
      </c>
      <c r="S33" s="9" t="s">
        <v>59</v>
      </c>
      <c r="T33" s="9" t="s">
        <v>28</v>
      </c>
      <c r="U33" s="9" t="s">
        <v>28</v>
      </c>
      <c r="V33" s="9" t="s">
        <v>59</v>
      </c>
      <c r="W33" s="9" t="s">
        <v>28</v>
      </c>
      <c r="X33" s="9" t="s">
        <v>59</v>
      </c>
      <c r="Y33" s="9" t="s">
        <v>59</v>
      </c>
    </row>
    <row r="34" spans="1:25" ht="12.75">
      <c r="A34" s="3" t="s">
        <v>47</v>
      </c>
      <c r="B34" s="9" t="s">
        <v>28</v>
      </c>
      <c r="C34" s="9" t="s">
        <v>28</v>
      </c>
      <c r="D34" s="9" t="s">
        <v>28</v>
      </c>
      <c r="E34" s="9" t="s">
        <v>28</v>
      </c>
      <c r="F34" s="9" t="s">
        <v>28</v>
      </c>
      <c r="G34" s="9" t="s">
        <v>28</v>
      </c>
      <c r="H34" s="9" t="s">
        <v>59</v>
      </c>
      <c r="I34" s="9" t="s">
        <v>59</v>
      </c>
      <c r="J34" s="9" t="s">
        <v>59</v>
      </c>
      <c r="K34" s="9" t="s">
        <v>59</v>
      </c>
      <c r="L34" s="9" t="s">
        <v>59</v>
      </c>
      <c r="M34" s="9" t="s">
        <v>59</v>
      </c>
      <c r="N34" s="9" t="s">
        <v>59</v>
      </c>
      <c r="O34" s="9" t="s">
        <v>59</v>
      </c>
      <c r="P34" s="9" t="s">
        <v>59</v>
      </c>
      <c r="Q34" s="9" t="s">
        <v>59</v>
      </c>
      <c r="R34" s="9" t="s">
        <v>59</v>
      </c>
      <c r="S34" s="9" t="s">
        <v>59</v>
      </c>
      <c r="T34" s="9" t="s">
        <v>28</v>
      </c>
      <c r="U34" s="9" t="s">
        <v>28</v>
      </c>
      <c r="V34" s="9" t="s">
        <v>59</v>
      </c>
      <c r="W34" s="9" t="s">
        <v>28</v>
      </c>
      <c r="X34" s="9" t="s">
        <v>59</v>
      </c>
      <c r="Y34" s="9" t="s">
        <v>59</v>
      </c>
    </row>
    <row r="37" ht="12.75">
      <c r="A37" s="5" t="s">
        <v>97</v>
      </c>
    </row>
  </sheetData>
  <sheetProtection/>
  <mergeCells count="3">
    <mergeCell ref="A1:Y1"/>
    <mergeCell ref="A2:C2"/>
    <mergeCell ref="A3:G3"/>
  </mergeCells>
  <hyperlinks>
    <hyperlink ref="H5" r:id="rId1" display="Cultural and Linguistic Characteristics of People using Mental Health Services and Prescription Medications, 2011: Table 1"/>
    <hyperlink ref="I5" r:id="rId2" display="Cultural and Linguistic Characteristics of People using Mental Health Services and Prescription Medications, 2011: Table 2"/>
    <hyperlink ref="J5" r:id="rId3" display="Cultural and Linguistic Characteristics of People using Mental Health Services and Prescription Medications, 2011: Table 3"/>
    <hyperlink ref="K5" r:id="rId4" display="Cultural and Linguistic Characteristics of People using Mental Health Services and Prescription Medications, 2011: Table 4"/>
    <hyperlink ref="L5" r:id="rId5" display="Cultural and Linguistic Characteristics of People using Mental Health Services and Prescription Medications, 2011: Table 5"/>
    <hyperlink ref="M5" r:id="rId6" display="Cultural and Linguistic Characteristics of People using Mental Health Services and Prescription Medications, 2011: Table 6"/>
    <hyperlink ref="N5" r:id="rId7" display="Cultural and Linguistic Characteristics of People using Mental Health Services and Prescription Medications, 2011: Table 7"/>
    <hyperlink ref="A37" r:id="rId8" display="© Commonwealth of Australia 2011"/>
  </hyperlinks>
  <printOptions/>
  <pageMargins left="0.7874015748031497" right="0.7874015748031497" top="1.0236220472440944" bottom="1.0236220472440944" header="0.7874015748031497" footer="0.7874015748031497"/>
  <pageSetup horizontalDpi="300" verticalDpi="300" orientation="landscape" paperSize="9" scale="75" r:id="rId10"/>
  <headerFooter alignWithMargins="0">
    <oddHeader>&amp;C&amp;A</oddHeader>
    <oddFooter>&amp;CPage &amp;P</oddFooter>
  </headerFooter>
  <colBreaks count="1" manualBreakCount="1">
    <brk id="16" max="36" man="1"/>
  </colBreaks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Hargreaves</dc:creator>
  <cp:keywords/>
  <dc:description/>
  <cp:lastModifiedBy>ABS</cp:lastModifiedBy>
  <cp:lastPrinted>2017-07-16T22:10:51Z</cp:lastPrinted>
  <dcterms:created xsi:type="dcterms:W3CDTF">2011-05-30T08:00:50Z</dcterms:created>
  <dcterms:modified xsi:type="dcterms:W3CDTF">2017-12-13T23:25:27Z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